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ayalonhw.sharepoint.com/sites/EngineeringHeadquartersDivision/DocLib2/מכרזים/מכרזים/2026/18-26 קו חום מקטע 2/"/>
    </mc:Choice>
  </mc:AlternateContent>
  <xr:revisionPtr revIDLastSave="0" documentId="8_{1FA6FA28-0F0A-47A4-97CD-D27B78C41046}" xr6:coauthVersionLast="47" xr6:coauthVersionMax="47" xr10:uidLastSave="{00000000-0000-0000-0000-000000000000}"/>
  <bookViews>
    <workbookView xWindow="-28965" yWindow="-120" windowWidth="29130" windowHeight="15810" xr2:uid="{00000000-000D-0000-FFFF-FFFF00000000}"/>
  </bookViews>
  <sheets>
    <sheet name="מקטע 2" sheetId="5" r:id="rId1"/>
    <sheet name="קו_חום_מערבי_מקטע_2"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5" l="1"/>
  <c r="F32" i="5" s="1"/>
  <c r="D30" i="5"/>
  <c r="F30" i="5"/>
  <c r="F31" i="5"/>
  <c r="D31" i="5"/>
  <c r="F27" i="5"/>
  <c r="D29" i="5"/>
  <c r="F29" i="5" s="1"/>
  <c r="D26" i="5"/>
  <c r="F26" i="5" s="1"/>
  <c r="D25" i="5"/>
  <c r="F25" i="5" s="1"/>
  <c r="D24" i="5"/>
  <c r="F24" i="5" s="1"/>
  <c r="D23" i="5"/>
  <c r="D22" i="5"/>
  <c r="D21" i="5"/>
  <c r="F21" i="5" s="1"/>
  <c r="D20" i="5"/>
  <c r="D19" i="5"/>
  <c r="D18" i="5"/>
  <c r="F18" i="5" s="1"/>
  <c r="D17" i="5"/>
  <c r="F17" i="5" s="1"/>
  <c r="D16" i="5"/>
  <c r="D15" i="5"/>
  <c r="D14" i="5"/>
  <c r="F14" i="5" s="1"/>
  <c r="D13" i="5"/>
  <c r="F13" i="5" s="1"/>
  <c r="D12" i="5"/>
  <c r="F12" i="5" s="1"/>
  <c r="D10" i="5"/>
  <c r="F10" i="5" s="1"/>
  <c r="D11" i="5"/>
  <c r="F11" i="5" s="1"/>
  <c r="D9" i="5"/>
  <c r="D8" i="5"/>
  <c r="F8" i="5" s="1"/>
  <c r="D7" i="5"/>
  <c r="D6" i="5"/>
  <c r="F6" i="5" s="1"/>
  <c r="D5" i="5"/>
  <c r="D28" i="5"/>
  <c r="D27" i="5"/>
  <c r="F28" i="5"/>
  <c r="F10" i="6"/>
  <c r="F11" i="6"/>
  <c r="F12" i="6"/>
  <c r="F13" i="6"/>
  <c r="F15" i="6"/>
  <c r="F16" i="6"/>
  <c r="F17" i="6"/>
  <c r="F20" i="6"/>
  <c r="F21" i="6"/>
  <c r="F22" i="6"/>
  <c r="F24" i="6"/>
  <c r="F25" i="6"/>
  <c r="F26" i="6"/>
  <c r="F27" i="6"/>
  <c r="F28" i="6"/>
  <c r="F30" i="6"/>
  <c r="F31" i="6"/>
  <c r="F32" i="6"/>
  <c r="F34" i="6"/>
  <c r="F35" i="6"/>
  <c r="F37" i="6"/>
  <c r="F38" i="6"/>
  <c r="F39" i="6"/>
  <c r="F40" i="6"/>
  <c r="F43" i="6"/>
  <c r="F44" i="6"/>
  <c r="F45" i="6"/>
  <c r="F47" i="6"/>
  <c r="F48" i="6"/>
  <c r="F49" i="6"/>
  <c r="F61" i="6"/>
  <c r="F62" i="6"/>
  <c r="F63" i="6"/>
  <c r="F65" i="6"/>
  <c r="F85" i="6" s="1"/>
  <c r="F66" i="6"/>
  <c r="F67" i="6"/>
  <c r="F68" i="6"/>
  <c r="F69" i="6"/>
  <c r="F70" i="6"/>
  <c r="F71" i="6"/>
  <c r="F72" i="6"/>
  <c r="F73" i="6"/>
  <c r="F74" i="6"/>
  <c r="F75" i="6"/>
  <c r="F76" i="6"/>
  <c r="F77" i="6"/>
  <c r="F78" i="6"/>
  <c r="F79" i="6"/>
  <c r="F80" i="6"/>
  <c r="F81" i="6"/>
  <c r="F82" i="6"/>
  <c r="F83" i="6"/>
  <c r="F84" i="6"/>
  <c r="F88" i="6"/>
  <c r="F89" i="6"/>
  <c r="F90" i="6"/>
  <c r="F91" i="6"/>
  <c r="F92" i="6"/>
  <c r="F93" i="6"/>
  <c r="F94" i="6"/>
  <c r="F95" i="6"/>
  <c r="F96" i="6"/>
  <c r="F97" i="6"/>
  <c r="F99" i="6"/>
  <c r="F100" i="6"/>
  <c r="F101" i="6"/>
  <c r="F102" i="6"/>
  <c r="F104" i="6"/>
  <c r="F105" i="6"/>
  <c r="F106" i="6"/>
  <c r="F107" i="6"/>
  <c r="F108" i="6"/>
  <c r="F109" i="6"/>
  <c r="F111" i="6"/>
  <c r="F112" i="6"/>
  <c r="F113" i="6"/>
  <c r="F114" i="6"/>
  <c r="F115" i="6"/>
  <c r="F116" i="6"/>
  <c r="F117" i="6"/>
  <c r="F118" i="6"/>
  <c r="F119" i="6"/>
  <c r="F120" i="6"/>
  <c r="F121" i="6"/>
  <c r="F122" i="6"/>
  <c r="F123" i="6"/>
  <c r="F124" i="6"/>
  <c r="F125" i="6"/>
  <c r="F126" i="6"/>
  <c r="F128" i="6"/>
  <c r="F129" i="6"/>
  <c r="F130" i="6"/>
  <c r="F132" i="6"/>
  <c r="F133" i="6"/>
  <c r="F134" i="6"/>
  <c r="F135" i="6"/>
  <c r="F136" i="6"/>
  <c r="F137" i="6"/>
  <c r="F138" i="6"/>
  <c r="F140" i="6"/>
  <c r="F141" i="6"/>
  <c r="F143" i="6"/>
  <c r="F148" i="6" s="1"/>
  <c r="F144" i="6"/>
  <c r="F145" i="6"/>
  <c r="F146" i="6"/>
  <c r="F147" i="6"/>
  <c r="F150" i="6"/>
  <c r="F151" i="6"/>
  <c r="F152" i="6"/>
  <c r="F153" i="6"/>
  <c r="F154" i="6"/>
  <c r="F158" i="6"/>
  <c r="F159" i="6"/>
  <c r="F160" i="6"/>
  <c r="F161" i="6" s="1"/>
  <c r="F164" i="6"/>
  <c r="F165" i="6"/>
  <c r="F166" i="6"/>
  <c r="F167" i="6"/>
  <c r="F168" i="6"/>
  <c r="F169" i="6"/>
  <c r="F170" i="6"/>
  <c r="F171" i="6"/>
  <c r="F172" i="6"/>
  <c r="F173" i="6"/>
  <c r="F174" i="6"/>
  <c r="F175" i="6"/>
  <c r="F176" i="6"/>
  <c r="F177" i="6"/>
  <c r="F178" i="6"/>
  <c r="F179" i="6"/>
  <c r="F180" i="6"/>
  <c r="F181" i="6"/>
  <c r="F182" i="6"/>
  <c r="F184" i="6"/>
  <c r="F185" i="6"/>
  <c r="F186" i="6"/>
  <c r="F187" i="6"/>
  <c r="F188" i="6"/>
  <c r="F189" i="6"/>
  <c r="F190" i="6"/>
  <c r="F191" i="6"/>
  <c r="F193" i="6"/>
  <c r="F194" i="6"/>
  <c r="F195" i="6"/>
  <c r="F196" i="6"/>
  <c r="F197" i="6" s="1"/>
  <c r="F199" i="6"/>
  <c r="F200" i="6" s="1"/>
  <c r="F202" i="6"/>
  <c r="F203" i="6"/>
  <c r="F204" i="6"/>
  <c r="F205" i="6"/>
  <c r="F207" i="6"/>
  <c r="F213" i="6" s="1"/>
  <c r="F208" i="6"/>
  <c r="F209" i="6"/>
  <c r="F210" i="6"/>
  <c r="F211" i="6"/>
  <c r="F212" i="6"/>
  <c r="F215" i="6"/>
  <c r="F216" i="6"/>
  <c r="F217" i="6"/>
  <c r="F218" i="6"/>
  <c r="F219" i="6"/>
  <c r="F220" i="6"/>
  <c r="F221" i="6"/>
  <c r="F223" i="6"/>
  <c r="F224" i="6" s="1"/>
  <c r="F228" i="6"/>
  <c r="F229" i="6"/>
  <c r="F230" i="6"/>
  <c r="F231" i="6"/>
  <c r="F234" i="6"/>
  <c r="F235" i="6"/>
  <c r="F237" i="6"/>
  <c r="F238" i="6"/>
  <c r="F239" i="6"/>
  <c r="F240" i="6"/>
  <c r="F241" i="6"/>
  <c r="F242" i="6" s="1"/>
  <c r="F243" i="6" s="1"/>
  <c r="F246" i="6"/>
  <c r="F247" i="6" s="1"/>
  <c r="F249" i="6"/>
  <c r="F250" i="6"/>
  <c r="F251" i="6"/>
  <c r="F252" i="6" s="1"/>
  <c r="F254" i="6"/>
  <c r="F255" i="6"/>
  <c r="F256" i="6" s="1"/>
  <c r="F258" i="6"/>
  <c r="F259" i="6" s="1"/>
  <c r="F263" i="6"/>
  <c r="F264" i="6"/>
  <c r="F265" i="6"/>
  <c r="F266" i="6" s="1"/>
  <c r="F267" i="6" s="1"/>
  <c r="F270" i="6"/>
  <c r="F271" i="6" s="1"/>
  <c r="F273" i="6"/>
  <c r="F274" i="6" s="1"/>
  <c r="F276" i="6"/>
  <c r="F277" i="6"/>
  <c r="F278" i="6"/>
  <c r="F279" i="6"/>
  <c r="F280" i="6"/>
  <c r="F281" i="6"/>
  <c r="F282" i="6" s="1"/>
  <c r="F284" i="6"/>
  <c r="F285" i="6"/>
  <c r="F286" i="6"/>
  <c r="F287" i="6"/>
  <c r="F288" i="6"/>
  <c r="F289" i="6"/>
  <c r="F290" i="6"/>
  <c r="F291" i="6"/>
  <c r="F292" i="6"/>
  <c r="F293" i="6"/>
  <c r="F294" i="6"/>
  <c r="F295" i="6"/>
  <c r="F296" i="6"/>
  <c r="F298" i="6"/>
  <c r="F299" i="6"/>
  <c r="F300" i="6"/>
  <c r="F301" i="6"/>
  <c r="F302" i="6"/>
  <c r="F304" i="6"/>
  <c r="F306" i="6" s="1"/>
  <c r="F305" i="6"/>
  <c r="F310" i="6"/>
  <c r="F311" i="6"/>
  <c r="F312" i="6"/>
  <c r="F313" i="6" s="1"/>
  <c r="F315" i="6"/>
  <c r="F316" i="6"/>
  <c r="F317" i="6"/>
  <c r="F318" i="6" s="1"/>
  <c r="F320" i="6"/>
  <c r="F321" i="6"/>
  <c r="F322" i="6"/>
  <c r="F323" i="6"/>
  <c r="F324" i="6"/>
  <c r="F325" i="6"/>
  <c r="F326" i="6"/>
  <c r="F327" i="6" s="1"/>
  <c r="F331" i="6"/>
  <c r="F332" i="6" s="1"/>
  <c r="F334" i="6"/>
  <c r="F336" i="6" s="1"/>
  <c r="F335" i="6"/>
  <c r="F338" i="6"/>
  <c r="F339" i="6"/>
  <c r="F340" i="6"/>
  <c r="F343" i="6"/>
  <c r="F344" i="6" s="1"/>
  <c r="F346" i="6"/>
  <c r="F347" i="6" s="1"/>
  <c r="F349" i="6"/>
  <c r="F350" i="6" s="1"/>
  <c r="F352" i="6"/>
  <c r="F353" i="6" s="1"/>
  <c r="F357" i="6"/>
  <c r="F358" i="6"/>
  <c r="F359" i="6"/>
  <c r="F360" i="6"/>
  <c r="F361" i="6"/>
  <c r="F366" i="6"/>
  <c r="F367" i="6"/>
  <c r="F368" i="6"/>
  <c r="F369" i="6"/>
  <c r="F370" i="6"/>
  <c r="F371" i="6"/>
  <c r="F372" i="6" s="1"/>
  <c r="F375" i="6"/>
  <c r="F376" i="6"/>
  <c r="F377" i="6"/>
  <c r="F378" i="6"/>
  <c r="F379" i="6"/>
  <c r="F380" i="6"/>
  <c r="F381" i="6"/>
  <c r="F382" i="6"/>
  <c r="F383" i="6"/>
  <c r="F384" i="6"/>
  <c r="F385" i="6"/>
  <c r="F386" i="6"/>
  <c r="F387" i="6"/>
  <c r="F388" i="6"/>
  <c r="F389" i="6"/>
  <c r="F390" i="6"/>
  <c r="F391" i="6"/>
  <c r="F392" i="6"/>
  <c r="F393" i="6"/>
  <c r="F394" i="6"/>
  <c r="F395" i="6"/>
  <c r="F397" i="6"/>
  <c r="F398" i="6"/>
  <c r="F399" i="6"/>
  <c r="F400" i="6"/>
  <c r="F402" i="6"/>
  <c r="F403" i="6" s="1"/>
  <c r="F405" i="6"/>
  <c r="F406" i="6"/>
  <c r="F407" i="6"/>
  <c r="F408" i="6"/>
  <c r="F409" i="6"/>
  <c r="F410" i="6"/>
  <c r="F411" i="6"/>
  <c r="F412" i="6"/>
  <c r="F413" i="6"/>
  <c r="F414" i="6"/>
  <c r="F415" i="6"/>
  <c r="F416" i="6"/>
  <c r="F417" i="6"/>
  <c r="F418" i="6"/>
  <c r="F419" i="6"/>
  <c r="F422" i="6"/>
  <c r="F423" i="6"/>
  <c r="F424" i="6"/>
  <c r="F425" i="6"/>
  <c r="F426" i="6"/>
  <c r="F427" i="6"/>
  <c r="F428" i="6"/>
  <c r="F429" i="6"/>
  <c r="F430" i="6"/>
  <c r="F431" i="6"/>
  <c r="F432" i="6" s="1"/>
  <c r="F434" i="6"/>
  <c r="F435" i="6"/>
  <c r="F437" i="6"/>
  <c r="F438" i="6"/>
  <c r="F439" i="6"/>
  <c r="F440" i="6"/>
  <c r="F441" i="6"/>
  <c r="F442" i="6"/>
  <c r="F443" i="6"/>
  <c r="F444" i="6"/>
  <c r="F447" i="6"/>
  <c r="F448" i="6"/>
  <c r="F449" i="6"/>
  <c r="F450" i="6"/>
  <c r="F451" i="6"/>
  <c r="F452" i="6"/>
  <c r="F453" i="6"/>
  <c r="F454" i="6"/>
  <c r="F455" i="6"/>
  <c r="F456" i="6"/>
  <c r="F457" i="6"/>
  <c r="F458" i="6"/>
  <c r="F459" i="6"/>
  <c r="F460" i="6"/>
  <c r="F461" i="6"/>
  <c r="F464" i="6"/>
  <c r="F465" i="6"/>
  <c r="F466" i="6"/>
  <c r="F470" i="6"/>
  <c r="F471" i="6"/>
  <c r="F472" i="6"/>
  <c r="F473" i="6"/>
  <c r="F474" i="6"/>
  <c r="F475" i="6"/>
  <c r="F476" i="6"/>
  <c r="F477" i="6"/>
  <c r="F478" i="6"/>
  <c r="F479" i="6"/>
  <c r="F480" i="6"/>
  <c r="F481" i="6"/>
  <c r="F484" i="6"/>
  <c r="F485" i="6"/>
  <c r="F486" i="6"/>
  <c r="F487" i="6"/>
  <c r="F488" i="6"/>
  <c r="F489" i="6"/>
  <c r="F490" i="6"/>
  <c r="F493" i="6"/>
  <c r="F494" i="6"/>
  <c r="F495" i="6"/>
  <c r="F496" i="6"/>
  <c r="F497" i="6"/>
  <c r="F498" i="6"/>
  <c r="F499" i="6"/>
  <c r="F500" i="6"/>
  <c r="F501" i="6"/>
  <c r="F502" i="6"/>
  <c r="F503" i="6"/>
  <c r="F506" i="6"/>
  <c r="F507" i="6"/>
  <c r="F508" i="6"/>
  <c r="F509" i="6"/>
  <c r="F510" i="6"/>
  <c r="F511" i="6"/>
  <c r="F512" i="6"/>
  <c r="F513" i="6"/>
  <c r="F514" i="6"/>
  <c r="F516" i="6"/>
  <c r="F517" i="6"/>
  <c r="F518" i="6"/>
  <c r="F519" i="6"/>
  <c r="F522" i="6"/>
  <c r="F523" i="6"/>
  <c r="F524" i="6"/>
  <c r="F526" i="6"/>
  <c r="F528" i="6" s="1"/>
  <c r="F527" i="6"/>
  <c r="F530" i="6"/>
  <c r="F531" i="6"/>
  <c r="F532" i="6"/>
  <c r="F533" i="6"/>
  <c r="F534" i="6" s="1"/>
  <c r="F536" i="6"/>
  <c r="F537" i="6" s="1"/>
  <c r="F539" i="6"/>
  <c r="F540" i="6"/>
  <c r="F541" i="6"/>
  <c r="F542" i="6"/>
  <c r="F543" i="6"/>
  <c r="F544" i="6"/>
  <c r="F547" i="6"/>
  <c r="F548" i="6"/>
  <c r="F549" i="6"/>
  <c r="F550" i="6"/>
  <c r="F551" i="6"/>
  <c r="F552" i="6"/>
  <c r="F553" i="6"/>
  <c r="F554" i="6"/>
  <c r="F555" i="6"/>
  <c r="F556" i="6"/>
  <c r="F558" i="6" s="1"/>
  <c r="F557" i="6"/>
  <c r="F560" i="6"/>
  <c r="F561" i="6"/>
  <c r="F562" i="6"/>
  <c r="F563" i="6"/>
  <c r="F564" i="6"/>
  <c r="F565" i="6"/>
  <c r="F566" i="6"/>
  <c r="F567" i="6"/>
  <c r="F568" i="6"/>
  <c r="F569" i="6"/>
  <c r="F571" i="6"/>
  <c r="F572" i="6"/>
  <c r="F574" i="6"/>
  <c r="F575" i="6" s="1"/>
  <c r="F577" i="6"/>
  <c r="F578" i="6"/>
  <c r="F579" i="6"/>
  <c r="F580" i="6"/>
  <c r="F581" i="6"/>
  <c r="F582" i="6"/>
  <c r="F583" i="6"/>
  <c r="F584" i="6"/>
  <c r="F585" i="6"/>
  <c r="F586" i="6"/>
  <c r="F587" i="6"/>
  <c r="F588" i="6"/>
  <c r="F589" i="6"/>
  <c r="F592" i="6"/>
  <c r="F593" i="6"/>
  <c r="F594" i="6"/>
  <c r="F595" i="6"/>
  <c r="F596" i="6"/>
  <c r="F597" i="6"/>
  <c r="F598" i="6"/>
  <c r="F599" i="6"/>
  <c r="F600" i="6"/>
  <c r="F601" i="6"/>
  <c r="F602" i="6"/>
  <c r="F603" i="6"/>
  <c r="F605" i="6" s="1"/>
  <c r="F604" i="6"/>
  <c r="F607" i="6"/>
  <c r="F608" i="6"/>
  <c r="F609" i="6"/>
  <c r="F610" i="6"/>
  <c r="F611" i="6"/>
  <c r="F612" i="6"/>
  <c r="F613" i="6" s="1"/>
  <c r="F615" i="6"/>
  <c r="F616" i="6"/>
  <c r="F617" i="6"/>
  <c r="F618" i="6"/>
  <c r="F619" i="6"/>
  <c r="F620" i="6"/>
  <c r="F621" i="6"/>
  <c r="F624" i="6"/>
  <c r="F625" i="6"/>
  <c r="F626" i="6" s="1"/>
  <c r="F628" i="6"/>
  <c r="F630" i="6"/>
  <c r="F631" i="6"/>
  <c r="F632" i="6"/>
  <c r="F633" i="6"/>
  <c r="F634" i="6"/>
  <c r="F635" i="6"/>
  <c r="F638" i="6"/>
  <c r="F639" i="6"/>
  <c r="F640" i="6"/>
  <c r="F641" i="6"/>
  <c r="F642" i="6"/>
  <c r="F643" i="6"/>
  <c r="F644" i="6"/>
  <c r="F645" i="6"/>
  <c r="F646" i="6"/>
  <c r="F647" i="6"/>
  <c r="F648" i="6"/>
  <c r="F649" i="6"/>
  <c r="F650" i="6"/>
  <c r="F651" i="6"/>
  <c r="F652" i="6"/>
  <c r="F654" i="6"/>
  <c r="F655" i="6"/>
  <c r="F656" i="6"/>
  <c r="F657" i="6" s="1"/>
  <c r="F659" i="6"/>
  <c r="F660" i="6"/>
  <c r="F661" i="6"/>
  <c r="F662" i="6"/>
  <c r="F667" i="6"/>
  <c r="F668" i="6"/>
  <c r="F669" i="6"/>
  <c r="F670" i="6" s="1"/>
  <c r="F673" i="6"/>
  <c r="F674" i="6" s="1"/>
  <c r="F675" i="6" s="1"/>
  <c r="F678" i="6"/>
  <c r="F679" i="6"/>
  <c r="F680" i="6"/>
  <c r="F681" i="6"/>
  <c r="F682" i="6"/>
  <c r="F683" i="6"/>
  <c r="F684" i="6"/>
  <c r="F685" i="6"/>
  <c r="F686" i="6"/>
  <c r="F687" i="6" s="1"/>
  <c r="F688" i="6" s="1"/>
  <c r="F692" i="6"/>
  <c r="F693" i="6"/>
  <c r="F694" i="6"/>
  <c r="F695" i="6"/>
  <c r="F696" i="6"/>
  <c r="F697" i="6"/>
  <c r="F698" i="6"/>
  <c r="F699" i="6" s="1"/>
  <c r="F702" i="6"/>
  <c r="F703" i="6"/>
  <c r="F706" i="6"/>
  <c r="F709" i="6" s="1"/>
  <c r="F707" i="6"/>
  <c r="F708" i="6"/>
  <c r="F712" i="6"/>
  <c r="F713" i="6"/>
  <c r="F714" i="6"/>
  <c r="F715" i="6"/>
  <c r="F716" i="6"/>
  <c r="F717" i="6"/>
  <c r="F718" i="6" s="1"/>
  <c r="F720" i="6"/>
  <c r="F721" i="6"/>
  <c r="F722" i="6" s="1"/>
  <c r="F724" i="6"/>
  <c r="F725" i="6" s="1"/>
  <c r="F728" i="6"/>
  <c r="F729" i="6"/>
  <c r="F730" i="6"/>
  <c r="F731" i="6"/>
  <c r="F732" i="6"/>
  <c r="F734" i="6" s="1"/>
  <c r="F733" i="6"/>
  <c r="F736" i="6"/>
  <c r="F739" i="6" s="1"/>
  <c r="F737" i="6"/>
  <c r="F738" i="6"/>
  <c r="F22" i="5"/>
  <c r="F20" i="5"/>
  <c r="F9" i="5"/>
  <c r="F7" i="5"/>
  <c r="F23" i="5"/>
  <c r="F19" i="5"/>
  <c r="F16" i="5"/>
  <c r="F15" i="5"/>
  <c r="F5" i="5"/>
  <c r="F590" i="6" l="1"/>
  <c r="F664" i="6" s="1"/>
  <c r="F663" i="6"/>
  <c r="F341" i="6"/>
  <c r="F155" i="6"/>
  <c r="F622" i="6"/>
  <c r="F420" i="6"/>
  <c r="F445" i="6"/>
  <c r="F462" i="6"/>
  <c r="F545" i="6"/>
  <c r="F482" i="6"/>
  <c r="F491" i="6"/>
  <c r="F504" i="6"/>
  <c r="F520" i="6"/>
  <c r="F225" i="6"/>
  <c r="F260" i="6"/>
  <c r="F307" i="6"/>
  <c r="F328" i="6"/>
  <c r="F354" i="6"/>
  <c r="F467" i="6"/>
  <c r="F740" i="6"/>
  <c r="D33" i="5"/>
  <c r="F33" i="5"/>
  <c r="F741" i="6" l="1"/>
  <c r="F745" i="6" s="1"/>
  <c r="F746" i="6" s="1"/>
  <c r="F747" i="6" l="1"/>
  <c r="F748" i="6"/>
</calcChain>
</file>

<file path=xl/sharedStrings.xml><?xml version="1.0" encoding="utf-8"?>
<sst xmlns="http://schemas.openxmlformats.org/spreadsheetml/2006/main" count="2528" uniqueCount="1382">
  <si>
    <t>סעיף</t>
  </si>
  <si>
    <t>תאור</t>
  </si>
  <si>
    <t>סה"כ לפרק</t>
  </si>
  <si>
    <t xml:space="preserve">אחוז הנחה </t>
  </si>
  <si>
    <t>סה"כ</t>
  </si>
  <si>
    <t xml:space="preserve">הערות </t>
  </si>
  <si>
    <t>01.01</t>
  </si>
  <si>
    <t>עבודות עפר</t>
  </si>
  <si>
    <t>אחוז הנחה (בלבד) שיחול באופן אחיד על כל סעיפי הפרק</t>
  </si>
  <si>
    <t>01.08</t>
  </si>
  <si>
    <t>01.40</t>
  </si>
  <si>
    <t>פיתוח נופי</t>
  </si>
  <si>
    <t>01.41</t>
  </si>
  <si>
    <t>גינון והשקייה</t>
  </si>
  <si>
    <t>01.42</t>
  </si>
  <si>
    <t>ריהוט חוץ, מתקני משחקים וביתנים</t>
  </si>
  <si>
    <t>01.44</t>
  </si>
  <si>
    <t>גידור</t>
  </si>
  <si>
    <t>01.51</t>
  </si>
  <si>
    <t>סלילת כבישים ורחבות</t>
  </si>
  <si>
    <t>01.57</t>
  </si>
  <si>
    <t>קווי מים, ביוב ותיעול</t>
  </si>
  <si>
    <t>לא נדרש למלא</t>
  </si>
  <si>
    <t>ראו סעיף 10.2.3.1 לחוברת תנאי המכרז. לא תחול הנחה כלשהי על סעיפים אלו.</t>
  </si>
  <si>
    <t>סעיפים מיוחדים והקצבים</t>
  </si>
  <si>
    <t>ראו סעיף 10.2.3.2 לחוברת תנאי המכרז. ניתן להציע אחוז הנחה או אחוז תוספת, אשר לא יעלה על 15% (בין פלוס 15% עד מינוס 15%).</t>
  </si>
  <si>
    <t>01.02</t>
  </si>
  <si>
    <t>עבודות בטון יצוק באתר</t>
  </si>
  <si>
    <t>01.05</t>
  </si>
  <si>
    <t>עבודות איטום</t>
  </si>
  <si>
    <t>01.23</t>
  </si>
  <si>
    <t>01.64</t>
  </si>
  <si>
    <t>שם המציע</t>
  </si>
  <si>
    <t xml:space="preserve">קו חום - מערבי - מקטע 2 </t>
  </si>
  <si>
    <t>מתקני חשמל</t>
  </si>
  <si>
    <t>01.14</t>
  </si>
  <si>
    <t>עבודות אבן</t>
  </si>
  <si>
    <t>01.19</t>
  </si>
  <si>
    <t>מסגרות חרש</t>
  </si>
  <si>
    <t>כלונסאות ואלמנטי סלארי, לביסוס מבנים ולדיפון</t>
  </si>
  <si>
    <t>01.35</t>
  </si>
  <si>
    <t>בקרת מערכות במתקן</t>
  </si>
  <si>
    <t>01.46</t>
  </si>
  <si>
    <t>סביבת התחנה</t>
  </si>
  <si>
    <t>בטיחות בעבודות בנייה</t>
  </si>
  <si>
    <t>01.69</t>
  </si>
  <si>
    <t>עבודות משלימות בגשרים</t>
  </si>
  <si>
    <t>01.87</t>
  </si>
  <si>
    <t>צנרת לקידוחים - חומר בלבד</t>
  </si>
  <si>
    <t>01.90.001</t>
  </si>
  <si>
    <t>פקחי תנועה וצוותי אבטחה</t>
  </si>
  <si>
    <t>01.90.003</t>
  </si>
  <si>
    <t>עבודות פינויים של מבנים לאורך התוואי ותפיסת חלקות</t>
  </si>
  <si>
    <t>01.90.006</t>
  </si>
  <si>
    <t>סעיפים כלליים</t>
  </si>
  <si>
    <t>01.90.007</t>
  </si>
  <si>
    <t>אחזקה</t>
  </si>
  <si>
    <t>01.90.009</t>
  </si>
  <si>
    <t>הקצבים פקחים שוטרים וצוותי אבטחה (ביטחון)</t>
  </si>
  <si>
    <t>01.90.010</t>
  </si>
  <si>
    <t>הקצב לביצוע רמזורים זמניים</t>
  </si>
  <si>
    <t>01.90.011</t>
  </si>
  <si>
    <t>הקצבים כלליים</t>
  </si>
  <si>
    <t>01.90.016</t>
  </si>
  <si>
    <t>הסדרי תנועה זמניים</t>
  </si>
  <si>
    <t>סה"כ כולל מע"מ</t>
  </si>
  <si>
    <t/>
  </si>
  <si>
    <t>מע"מ בשיעור 18%</t>
  </si>
  <si>
    <t>סה"כ לא כולל מע"מ</t>
  </si>
  <si>
    <t>01 - עבודות אזרחיות</t>
  </si>
  <si>
    <t>סה"כ לקו חום מערבי - מקטע 2</t>
  </si>
  <si>
    <t>סה"כ לעבודות אזרחיות</t>
  </si>
  <si>
    <t>סה"כ לסעיפים מיוחדים והקצבים</t>
  </si>
  <si>
    <t>סה"כ להסדרי תנועה זמניים</t>
  </si>
  <si>
    <t>חודש</t>
  </si>
  <si>
    <t>הסדרי תנועה זמניים עבור מקטע 2.3</t>
  </si>
  <si>
    <t>01.90.016.0003</t>
  </si>
  <si>
    <t>הסדרי תנועה זמניים עבור מקטע 2.2</t>
  </si>
  <si>
    <t>01.90.016.0002</t>
  </si>
  <si>
    <t>הסדרי תנועה זמניים עבור מקטע 2.1</t>
  </si>
  <si>
    <t>01.90.016.0001</t>
  </si>
  <si>
    <t>סה"כ להקצבים כלליים</t>
  </si>
  <si>
    <t>יח'</t>
  </si>
  <si>
    <t>קידוחי תכן מבנה עד 3 מ' במיקום שייקבע ע"י מנה"פ. מחיר היחידה כולל בדיקות מעבדה על פי דרישות יועץ תכן המבנה לרבות עובי שכבת אספלט, עובי שכבה גרנולרית, כולל הסדרי תנועה וכל הנדרש לביצוע הקידוחים.</t>
  </si>
  <si>
    <t>01.90.011.0014</t>
  </si>
  <si>
    <t>הקצב</t>
  </si>
  <si>
    <t>הקצב להתקנת סככות ויסודות ומתקנים לקבלן ראשי</t>
  </si>
  <si>
    <t>01.90.011.0010</t>
  </si>
  <si>
    <t>הקצב עבור הפעלת קבלנים אחרים הפועלים באתר ו/או קבלן משנה ממונה אשר המזמין הורה לו להתקשר עמו (ללא מעורבות של המזמין, מלבד המחיר ותנאי התשלום שסוכמו בין המזמין וקבלן המשנה הממונה). התשלום במסגרת ההקצב יהיה לפי תשלום בפועל כולל רווח קבלן ראשי בהתאם לתנאי החוזה</t>
  </si>
  <si>
    <t>01.90.011.0006</t>
  </si>
  <si>
    <t>הקצב עבור עבודות אותן לא ניתן לתמחר בעזרת מחירונים וישולמו לפי רג'י. לפי החלטת המזמין בלבד</t>
  </si>
  <si>
    <t>01.90.011.0005</t>
  </si>
  <si>
    <t>תשלום לרשות / צד ג', תשלום אגרות, פיקוח רשויות ובעלי מערכות וכו'. התשלום במסגרת ההקצב יהיה לפי תשלום בפועל הנדרש מהרשות כנגד קבלה / חשבונית כולל 6% דמי ניהול</t>
  </si>
  <si>
    <t>01.90.011.0004</t>
  </si>
  <si>
    <t>עגלת חץ - קטנה וכל הציוד הנדרש (בדרכים עירוניות), לרבות מפעיל אחד, טנדר וכל אביזרי הבטיחות הנדרשים, מחיר ליום עבודה עד 9 ש"ע</t>
  </si>
  <si>
    <t>01.90.011.0003</t>
  </si>
  <si>
    <t>הערה: שימוש בסעיפי פרק זה באישור מפקח בלבד.</t>
  </si>
  <si>
    <t>01.90.011.0001</t>
  </si>
  <si>
    <t>סה"כ להקצב לביצוע רמזורים זמניים</t>
  </si>
  <si>
    <t>צומת (T,X) על כלל רכיביו לרמזורים זמניים + סופיים לרבות מנגנון, עמודים, שוט, פנסים, תמרור וכו'. התשלום במסגרת ההקצב יהיה לפי תשלום בפועל שיאושר לקבלן הרמזורים על ידי המפקח. התשלום לקבלן יהיה כנגד קבלה / חשבונית ללא כל תוספת עבור טיפול, תקורה, מימון וכו' למעט רווח קבלן ראשי כפי שמוגדר בחוזה</t>
  </si>
  <si>
    <t>01.90.010.0002</t>
  </si>
  <si>
    <t>סה"כ להקצבים פקחים שוטרים וצוותי אבטחה (ביטחון)</t>
  </si>
  <si>
    <t>י"ע</t>
  </si>
  <si>
    <t>פקחי שער</t>
  </si>
  <si>
    <t>01.90.009.0003</t>
  </si>
  <si>
    <t>תשלום עבור הפעלת שוטרים עפ"י אישור ו/או הנחייה מראש ממנה"פ להפעלתם. התשלום בפועל עבור שכרם יהיה כנגד קבלה (וכן יומן מעסיק ממוחשב עם פירוט ימי העבודה שלהם באתר, שמם ומספר השעות בהם עסקו באותו יום) לא ישולמו דמי ניהול / רווח קבלני עבור סעיף זה</t>
  </si>
  <si>
    <t>01.90.009.0001</t>
  </si>
  <si>
    <t>סה"כ לאחזקה</t>
  </si>
  <si>
    <t>ק"מ</t>
  </si>
  <si>
    <t>תשלום לעבודות אחזקה לפי חלופה 3 - עבור שטח/מקטע בו הסתיימו עבודות ההקמה - מתאר מלא כולל את הרחוב כולו, בין קו בניין אחד לקו בניין שני וכל מה שביניהם לרבות מדרכות, מפרדות, מעקות, ריהוט רחוב, מיסעות למיניהן, תמרורים, שילוט לסוגיו השונים, תעלות ניקוז ומעבירי מים, צידי הדרך, שטחים פתוחים, תחנות אוטובוס, מפרדות, מעקות,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26,100 ש"ח ל 1 ק"מ)</t>
  </si>
  <si>
    <t>01.90.007.0007</t>
  </si>
  <si>
    <t>תשלום לעבודות אחזקה לפי חלופה 2 - עבור שטח/מקטע בו הסתיימו עבודות ההקמה - מתאר הכולל את הרחוב כולו, מאבן שפה אחת לשנייה, כולל שטחי מיסעות שאינן משרתות נת"צ בלבד, על כלל מרכיבי ומבני הדרך, כולל, בין היתר, שטחי המיסעות למיניהן, תמרורים, שילוט לסוגיו, תעלות ניקוז ומעבירי מים, צידי הדרך, שטחים פתוחים, תחנות אוטובוס, מפרדות, מעקות, מתקני רחוב (אם כלואים במתאר הגאומטרי), גינון מפרדות וערוגות (אם כלואים במתאר הגיאומטרי) וכל שירות ועבודה כנדרש במפרט האזחקה ובהתאם לדרישות המינימום ולרמות השירות המפורטות בו. התשלום ינתן עבור אחזקת מקטע לחודש.
התשלום יינתן עבור אחזקת מקטע לחודש (על בסיס מחיר יסוד של 15,200 ש"ח ל 1 ק"מ)</t>
  </si>
  <si>
    <t>01.90.007.0006</t>
  </si>
  <si>
    <t>תשלום לעבודות אחזקה לפי חלופה 1 - עבור שטח/מקטע בו הסתיימו עבודות ההקמה - נתיב לכל כיוון (אחד או שנים), מפנים אבן שפה או מעקה הפרדה או מחוץ לסימון קו הפרדה ועד לקו ההפרדה או מעקה ההפרדה (כולל אמצעי ההפרדה וסימון) בין הנת"צ לנתיבי התנועה, על כלל מרכיבי ומבני הדרך, כולל, בין היתר, שטח המיסעה, תמרורים, שילוט לסוגיו, תעלות ניקוז ומעבירי מים, תחנות אוטובוס, מפרדות,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3,800 ש"ח ל 1 ק"מ)</t>
  </si>
  <si>
    <t>01.90.007.0005</t>
  </si>
  <si>
    <t>תשלום לעבודות אחזקה לפי חלופה 3 - עבור שטח/מקטע שטרם נמסר לקבלן - מתאר מלא כולל את הרחוב כולו, בין קו בניין אחד לקו בניין שני וכל מה שביניהם לרבות מדרכות, מפרדות, מעקות, ריהוט רחוב, מיסעות למיניהן, תמרורים, שילוט לסוגיו השונים, תעלות ניקוז ומעבירי מים, צידי הדרך, שטחים פתוחים, תחנות אוטובוס, מפרדות, מעקות,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34,500 ש"ח ל 1 ק"מ)</t>
  </si>
  <si>
    <t>01.90.007.0004</t>
  </si>
  <si>
    <t>תשלום לעבודות אחזקה לפי חלופה 2 - עבור שטח/מקטע שטרם נמסר לקבלן - מתאר הכולל את הרחוב כולו, מאבן שפה אחת לשנייה, כולל שטחי מיסעות שאינן משרתות נת"צ בלבד, על כלל מרכיבי ומבני הדרך, כולל, בין היתר, שטחי המיסעות למיניהן, תמרורים, שילוט לסוגיו, תעלות ניקוז ומעבירי מים, צידי הדרך, שטחים פתוחים, תחנות אוטובוס, מפרדות, מעקות, מתקני רחוב (אם כלואים במתאר הגאומטרי), גינון מפרדות וערוגות (אם כלואים במתאר הגיאומטרי) וכל שירות ועבודה כנדרש במפרט האזחקה ובהתאם לדרישות המינימום ולרמות השירות המפורטות בו. התשלום ינתן עבור אחזקת מקטע לחודש.
התשלום יינתן עבור אחזקת מקטע לחודש (על בסיס מחיר יסוד של 23,600 ש"ח ל 1 ק"מ)</t>
  </si>
  <si>
    <t>01.90.007.0003</t>
  </si>
  <si>
    <t>תשלום לעבודות אחזקה לפי חלופה 1 - עבור שטח/מקטע שטרם נמסר לקבלן - נתיב לכל כיוון (אחד או שנים), מפנים אבן שפה או מעקה הפרדה או מחוץ לסימון קו הפרדה ועד לקו ההפרדה או מעקה ההפרדה (כולל אמצעי ההפרדה וסימון) בין הנת"צ לנתיבי התנועה, על כלל מרכיבי ומבני הדרך, כולל, בין היתר, שטח המיסעה, תמרורים, שילוט לסוגיו, תעלות ניקוז ומעבירי מים, תחנות אוטובוס, מפרדות,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8,000 ש"ח ל 1 ק"מ)</t>
  </si>
  <si>
    <t>01.90.007.0002</t>
  </si>
  <si>
    <t>הערה: יש לקרוא את תכולת הסעיפים במפרט האחזקה והמוקדמות בצמוד לסעיפי פרק זה</t>
  </si>
  <si>
    <t>01.90.007.0001</t>
  </si>
  <si>
    <t>סה"כ לסעיפים כלליים</t>
  </si>
  <si>
    <t>מ"ק</t>
  </si>
  <si>
    <t>פינוי פסולת מעל פני הקרקע המצוייה באתר לפני תחילת עבודות הקבלן. פינוי פסולת יאושר רק לאחר מיון, ניפוי והפרדת הפסולת מעודפי עפר בולדרים ואבנים, לרבות עבודת ידיים אם נדרש, עירום הפסולת בנפרד ומדידתה ע"י מודד הקבלן וקבלת אישור המזמין לפני הפינוי. המדידה והתשלום במ"ק וכוללים פינוי וסילוק למרחק כלשהו שיידרש לרבות תשלומי אגרות.</t>
  </si>
  <si>
    <t>01.90.006.0014</t>
  </si>
  <si>
    <t>קומפ</t>
  </si>
  <si>
    <t>פירוק הובלה ואחסנה של שלטי פרסום (בילבורד) עד גודל 3*4 מ'.</t>
  </si>
  <si>
    <t>01.90.006.0008</t>
  </si>
  <si>
    <t>פירוק הובלה ואחסנה של שלטי פרסום (מכוון) עד גודל 1.5*2 מ'</t>
  </si>
  <si>
    <t>01.90.006.0007</t>
  </si>
  <si>
    <t>01.90.006.0001</t>
  </si>
  <si>
    <t>סה"כ לעבודות פינויים של מבנים לאורך התוואי ותפיסת חלקות</t>
  </si>
  <si>
    <t>תפיסה וגידור שטח להפקעה כולל העתקת תשתיות פרטיות (מים, ביוב, ניקוז, חשמל, תאורה וכיו"ב).</t>
  </si>
  <si>
    <t>01.90.003.0002</t>
  </si>
  <si>
    <t>הערה: יש לקרוא את תכולת הסעיפים בפרק המוקדמות ונספח הריסות מבנים צמוד לסעיפי פרק זה.
שטח תפיסה וגידור ו/או להריסת מבנים יוגדר כשטח המיועד להפקעה ו/או הריסה לפי תוכנית ההפקעות בלבד.</t>
  </si>
  <si>
    <t>01.90.003.0001</t>
  </si>
  <si>
    <t>סה"כ לפקחי תנועה וצוותי אבטחה</t>
  </si>
  <si>
    <t>ש"ע</t>
  </si>
  <si>
    <t>שעתיים ראשונות של פקח מעבר למשמרת של 7 שעות, בעבודות לילה בתחום השעות שבין 22:00 לבין 06:00 ,תשלום תוספת 25% לשכר הרגיל</t>
  </si>
  <si>
    <t>01.90.001.0009</t>
  </si>
  <si>
    <t>שעתיים ראשונות של פקח מעבר למשמרת של 8 שעות, תוספת של 25% לשכר הרגיל בשעות היום</t>
  </si>
  <si>
    <t>01.90.001.0007</t>
  </si>
  <si>
    <t>עבודות שבת/חג לפקח תוספת של 50% לשכר הרגיל</t>
  </si>
  <si>
    <t>01.90.001.0006</t>
  </si>
  <si>
    <t>תעריף לשעת ניידת + פיקוח של 2 פקחי תנועה לילה 19:00-06:00</t>
  </si>
  <si>
    <t>01.90.001.0005</t>
  </si>
  <si>
    <t>תעריף לשעת ניידת + פיקוח של 2 פקחי תנועה יום 06:00-19:00</t>
  </si>
  <si>
    <t>01.90.001.0004</t>
  </si>
  <si>
    <t>תעריף לשעת פיקוח של פקח תנועה לילה 19:00-06:00</t>
  </si>
  <si>
    <t>01.90.001.0003</t>
  </si>
  <si>
    <t>תעריף לשעת פיקוח של פקח תנועה יום 06:00-19:00</t>
  </si>
  <si>
    <t>01.90.001.0002</t>
  </si>
  <si>
    <t>הערה: תשלום עבור הפעלת פקחים עפ"י אישור ו/או הנחייה מראש ממנה"פ להפעלתם. התשלום בפועל עבור שכרם יהיה כנגד יומן מעסיק ממוחשב עם פירוט ימי העבודה שלהם באתר, שמם ומספר השעות בהם עסקו באותו יום.</t>
  </si>
  <si>
    <t>01.90.001.0001</t>
  </si>
  <si>
    <t>01.90</t>
  </si>
  <si>
    <t>סה"כ לצנרת לקידוחים - חומר בלבד</t>
  </si>
  <si>
    <t>סה"כ לצינורות לחץ מפוליאתילן ו-P.V.C לביוב ולאספקת מים</t>
  </si>
  <si>
    <t>תוספת לסעיפי "חומר בלבד" עבור הובלת צנרת פוליאתילן</t>
  </si>
  <si>
    <t>01.87.073.9000</t>
  </si>
  <si>
    <t>מ'</t>
  </si>
  <si>
    <t>חומר בלבד: צינורות לחץ +PE-100 "מריפלקס" דרג 16 (11-SDR) לאספקת מים עירונית ותעשייתית לפי ת"י 4427 קוטר 355 מ"מ, עובי דופן 32.3 מ"מ</t>
  </si>
  <si>
    <t>01.87.073.0460</t>
  </si>
  <si>
    <t>חומר בלבד: צינורות לחץ PE-100 "מריפלקס" דרג 16 (11-SDR) לאספקת מים עירונית ותעשייתית לפי ת"י 4427 קוטר 315 מ"מ, עובי דופן 28.6 מ"מ</t>
  </si>
  <si>
    <t>01.87.073.0450</t>
  </si>
  <si>
    <t>חומר בלבד: צינורות לחץ PE-100 "מריפלקס" דרג 16 (11-SDR) לאספקת מים עירונית ותעשייתית לפי ת"י 4427 קוטר 250 מ"מ, עובי דופן 22.7 מ"מ</t>
  </si>
  <si>
    <t>01.87.073.0430</t>
  </si>
  <si>
    <t>חומר בלבד: צינורות לחץ PE-100 "מריפלקס" דרג 16 (11-SDR) לאספקת מים עירונית ותעשייתית לפי ת"י 4427 קוטר 110 מ"מ, עובי דופן 10.0 מ"מ</t>
  </si>
  <si>
    <t>01.87.073.0360</t>
  </si>
  <si>
    <t>חומר בלבד: צינורות לחץ +PE-100 "מריפלקס" לאספקת מים עירונית ותעשייתית עמיד בטמפ' עד 40 מעלות דרג 12.5 (SDR-13.6) במוטות או בגלילים בהתאם לת"י 4427 קוטר 500 מ"מ, עובי דופן 37.0 מ"מ</t>
  </si>
  <si>
    <t>01.87.073.0268</t>
  </si>
  <si>
    <t>חומר בלבד: צינורות לחץ PE-100 "מריפלקס" לאספקת מים עירונית ותעשייתית עמיד בטמפ' עד 40 מעלות דרג 12.5 (SDR-13.6) במוטות או בגלילים בהתאם לת"י 4427 קוטר 450 מ"מ, עובי דופן 33.3 מ"מ</t>
  </si>
  <si>
    <t>01.87.073.0267</t>
  </si>
  <si>
    <t>חומר בלבד: צינורות לחץ PE-100 "מריפלקס" לאספקת מים עירונית ותעשייתית עמיד בטמפ' עד 40 מעלות דרג 12.5 (SDR-13.6) במוטות או בגלילים בהתאם לת"י 4427 קוטר 400 מ"מ, עובי דופן 29.6 מ"מ</t>
  </si>
  <si>
    <t>01.87.073.0266</t>
  </si>
  <si>
    <t>חומר בלבד: צינורות לחץ PE-100 "מריפלקס" לאספקת מים עירונית ותעשייתית עמיד בטמפ' עד 40 מעלות דרג 12.5 (SDR-13.6) במוטות או בגלילים בהתאם לת"י 4427 קוטר 250 מ"מ, עובי דופן 18.8 מ"מ</t>
  </si>
  <si>
    <t>01.87.073.0262</t>
  </si>
  <si>
    <t>צינורות לחץ מפוליאתילן ו-P.V.C לביוב ולאספקת מים</t>
  </si>
  <si>
    <t>01.87.073</t>
  </si>
  <si>
    <t>סה"כ לעבודות משלימות בגשרים</t>
  </si>
  <si>
    <t>סה"כ לתפרי גשרים</t>
  </si>
  <si>
    <t>מכלול תפר התפשטות בעל מרווח יחד מסוג "UNIT STRIP SEAL JOINT" לפתיחה מרבית של 100 מ"מ</t>
  </si>
  <si>
    <t>01.69.020.9000</t>
  </si>
  <si>
    <t>תפרי גשרים</t>
  </si>
  <si>
    <t>01.69.020</t>
  </si>
  <si>
    <t>סה"כ לבטיחות בעבודות בנייה</t>
  </si>
  <si>
    <t>סה"כ למערכות תמיכה לעבודות דיפון תעלות (שכירות)</t>
  </si>
  <si>
    <t>תוספת לסעיף 64.080.0030 עבור הרכבה, פירוק והובלה לאתר</t>
  </si>
  <si>
    <t>01.64.080.9010</t>
  </si>
  <si>
    <t>מערכת תמיכה כבדה לעבודות דיפון תעלות כדוגמת "SHB" מסוג "SLIDER SYSTEM" תוצרת גרמניה, משווק ע"י חב' "אבי קטן תשתיות בע"מ" או ש"ע, בעומק עד 5.5 מ' ברוחב מ -1.5 מ' עד 3.78 מ' ובאורך מעל 10.5 מ' ועד 14 מ', לרבות פועל מקצועי להדרכה בזמן הרכבה ופירוק המערכת. מחיר השכרה עד חודש, לא כולל הרכבה, פירוק והובלה לאתר</t>
  </si>
  <si>
    <t>01.64.080.0030</t>
  </si>
  <si>
    <t>מערכות תמיכה לעבודות דיפון תעלות (שכירות)</t>
  </si>
  <si>
    <t>01.64.080</t>
  </si>
  <si>
    <t>סה"כ לקווי מים, ביוב ותיעול</t>
  </si>
  <si>
    <t>סה"כ למילוי תעלות, עטיפת חול וסימון תשתיות תת קרקעיות</t>
  </si>
  <si>
    <t>מילוי תעלות בתערובת חול מיוצב ב- 8% צמנט ממשקל התערובת, בתכולת רטיבות המתאימה לקבלת דירוג סומך (עבור דייס חול צמנט) במצב הרטוב של S-8, ייצור הדייס יהיה במפעל לפי ת"י 118 להכנת בטון, לרבות מילוי בשכבות והידוק (המחיר הינו לכמות של מעל 20 מ"ק)</t>
  </si>
  <si>
    <t>01.57.092.0040</t>
  </si>
  <si>
    <t>תוספת למילוי תעלות או בורות בתערובת CLSM עבור תוספת חומר להתקשות מהירה (עד 4 שעות) בשפיכה חופשית ללא טפסנות</t>
  </si>
  <si>
    <t>01.57.092.0037</t>
  </si>
  <si>
    <t>תוספת למילוי תעלות או בורות בתערובת CLSM עבור חוזק 3-8 מגפ"ס</t>
  </si>
  <si>
    <t>01.57.092.0034</t>
  </si>
  <si>
    <t>מילוי תעלות או בורות בתערובת CLSM (פיוליט בחוזק נמוך מבוקר) בשפיכה חופשית ללא טפסנות (המחיר לכמות מעל 20 מ"ק)</t>
  </si>
  <si>
    <t>01.57.092.0032</t>
  </si>
  <si>
    <t>מילוי תעלות, עטיפת חול וסימון תשתיות תת קרקעיות</t>
  </si>
  <si>
    <t>01.57.092</t>
  </si>
  <si>
    <t>סה"כ לצינורות פלדה שחור</t>
  </si>
  <si>
    <t>קטעי שרוול מצינור פלדה שחור בקוטר "32 לרבות השחלת הצינור, סנדלי סמך וסגירת הקצוות עם אטם חרושתי.</t>
  </si>
  <si>
    <t>01.57.079.9030</t>
  </si>
  <si>
    <t>קטעי שרוול מצינור פלדה שחור בקוטר "24 עובי דופן "5/32 לרבות השחלת הצינור, סנדלי סמך וסגירת הקצוות עם אטם חרושתי.</t>
  </si>
  <si>
    <t>01.57.079.9020</t>
  </si>
  <si>
    <t>קטעי שרוול מצינור פלדה שחור בקוטר "16 עובי דופן "5/32 לרבות השחלת הצינור, סנדלי סמך וסגירת הקצוות עם אטם חרושתי.</t>
  </si>
  <si>
    <t>01.57.079.9010</t>
  </si>
  <si>
    <t>צינורות פלדה שחור</t>
  </si>
  <si>
    <t>01.57.079</t>
  </si>
  <si>
    <t>סה"כ לקידוח אופקי גמיש עם צינורות פוליאתילן ע"י מכונת HDD</t>
  </si>
  <si>
    <t>חפירת 2 בורות לקידוח אופקי גמיש עם צינורות פוליאתילן ע"י מכונת HDD והתארגנות בשני צידי המעבר במידות 1.0 מ'/1.0 מ' לרבות גישושים בכל סוגי הקרקע (פרט לסלע מוצק) ומילוי חוזר בחומר מקומי. מילוי מובא ימדד בנפרד. עומק הבור עד 2 מ'</t>
  </si>
  <si>
    <t>01.57.076.9010</t>
  </si>
  <si>
    <t>אספקה (בלבד) של צינורות פוליאתילן מסוג H.D.P.E כדוגמת 100-PE , דרג 10 לביצוע קידוח גמיש, קוטר 110 מ"מ</t>
  </si>
  <si>
    <t>01.57.076.0710</t>
  </si>
  <si>
    <t>ריתוך צנרת פוליאתילן מעל קוטר 315 מ"מ ועד 630 מ"מ לרבות מחפרון (הספק יומי כ - 3 ריתוכים)</t>
  </si>
  <si>
    <t>01.57.076.0662</t>
  </si>
  <si>
    <t>תוספת לקידוח גמיש עם צינורות פוליאתילן ע"י מכונת HDD, עבור ביצוע קידוח מעל 120 מ' אורך ועד 220 מ' אורך. התוספת הינה 40% למחיר קידוח אופקי גמיש עבור הכמות שמעל - 120 מ' (לפי סוג קרקע ולפי קטרים)</t>
  </si>
  <si>
    <t>01.57.076.0630</t>
  </si>
  <si>
    <t>קידוח אופקי גמיש עם צינורות פוליאתילן, בסלע גירי רך קוטר הצינור "22 (560 מ"מ), בעומק כלשהו, לרבות פינוי עודפי קידוח וכד', לביצוע מושלם של הקידוח, באורך עד 120 מ'. חפירת בורות ואספקת צינורות הפוליאתילן וריתוכים ימדדו בנפרד</t>
  </si>
  <si>
    <t>01.57.076.0580</t>
  </si>
  <si>
    <t>קידוח אופקי גמיש עם צינורות פוליאתילן, בקרקע (פרט לסלע מוצק) קוטר הצינור "20 (500 מ"מ), בעומק כלשהו, לרבות פינוי עודפי קידוח וכד', לביצוע מושלם של הקידוח, באורך עד 120 מ'. חפירת בורות ואספקת צינורות הפוליאתילן וריתוכים ימדדו בנפרד</t>
  </si>
  <si>
    <t>01.57.076.0090</t>
  </si>
  <si>
    <t>קידוח אופקי גמיש עם צינורות פוליאתילן, בקרקע (פרט לסלע מוצק) קוטר הצינור "18 (450 מ"מ), בעומק כלשהו, לרבות פינוי עודפי קידוח וכד', לביצוע מושלם של הקידוח, באורך עד 120 מ'. חפירת בורות ואספקת צינורות הפוליאתילן וריתוכים ימדדו בנפרד</t>
  </si>
  <si>
    <t>01.57.076.0080</t>
  </si>
  <si>
    <t>קידוח אופקי גמיש עם צינורות פוליאתילן, בקרקע (פרט לסלע מוצק) קוטר הצינור "16 (400 מ"מ), בעומק כלשהו, לרבות פינוי עודפי קידוח וכד', לביצוע מושלם של הקידוח, באורך עד 120 מ'. חפירת בורות ואספקת צינורות הפוליאתילן וריתוכים ימדדו בנפרד</t>
  </si>
  <si>
    <t>01.57.076.0070</t>
  </si>
  <si>
    <t>קידוח אופקי גמיש עם צינורות פוליאתילן, בקרקע (פרט לסלע מוצק) קוטר הצינור "12 (315 מ"מ), בעומק כלשהו, לרבות פינוי עודפי קידוח וכד', לביצוע מושלם של הקידוח, באורך עד 120 מ'. חפירת בורות ואספקת צינורות הפוליאתילן וריתוכים ימדדו בנפרד</t>
  </si>
  <si>
    <t>01.57.076.0050</t>
  </si>
  <si>
    <t>קידוח אופקי גמיש עם צינורות פוליאתילן, בקרקע (פרט לסלע מוצק) קוטר הצינור "10 (250 מ"מ), בעומק כלשהו, לרבות פינוי עודפי קידוח וכד', לביצוע מושלם של הקידוח, באורך עד 120 מ'. חפירת בורות ואספקת צינורות הפוליאתילן וריתוכים ימדדו בנפרד</t>
  </si>
  <si>
    <t>01.57.076.0040</t>
  </si>
  <si>
    <t>קידוח אופקי גמיש עם צינורות פוליאתילן, בקרקע (פרט לסלע מוצק) קוטר הצינור "8 (200 מ"מ), בעומק כלשהו, לרבות פינוי עודפי קידוח וכד', לביצוע מושלם של הקידוח, באורך עד 120 מ'. חפירת בורות ואספקת צינורות הפוליאתילן וריתוכים ימדדו בנפרד</t>
  </si>
  <si>
    <t>01.57.076.0030</t>
  </si>
  <si>
    <t>קידוח אופקי גמיש עם צינורות פוליאתילן, בקרקע (פרט לסלע מוצק) קוטר הצינור "6 (160 מ"מ), בעומק כלשהו, לרבות פינוי עודפי קידוח וכד', לביצוע מושלם של הקידוח, באורך עד 120 מ'. חפירת בורות ואספקת צינורות הפוליאתילן וריתוכים ימדדו בנפרד</t>
  </si>
  <si>
    <t>01.57.076.0020</t>
  </si>
  <si>
    <t>קידוח אופקי גמיש עם צינורות פוליאתילן, בקרקע (פרט לסלע מוצק) קוטר הצינור "4-"2 (50-110 מ"מ), בעומק כלשהו, לרבות פינוי עודפי קידוח וכד', לביצוע מושלם של הקידוח, באורך עד 120 מ'. חפירת בורות ואספקת צינורות הפוליאתילן וריתוכים ימדדו בנפרד</t>
  </si>
  <si>
    <t>01.57.076.0010</t>
  </si>
  <si>
    <t>חפירת 2 בורות לקידוח גמיש אופקי ע"י מכונת HDD והתארגנות בשני צידי המעבר לרבות גישושים בכל סוגי הקרקע (פרט לסלע מוצק), עבור צינורות בקוטר עד 900 מ"מ ("36), לרבות מילוי חוזר בחומר מקומי. מילוי מובא ימדד בנפרד. עומק הבור מעל 2.0 מ' ועד 4.0 מ'</t>
  </si>
  <si>
    <t>01.57.076.0002</t>
  </si>
  <si>
    <t>הערות: 1. תוספת לקידוח גמיש עבור שימוש בשיטת ניווט מסוג "Paratrack" - ראה סעיף 57.077.0680.2. תוספת לקידוח גמיש עבור ביצוע קידוח מתחת לפסי רכבת ו/או בכל מקום שידרש עבור הזרקת דייס צמנטי/דייס דריל גראוט מסביב לצינור הקידוח - ראה סעיפים 57.077.1110-1180.3. קידוח גמיש ע"י מכונת HDD מסוג "P80" - ראה סעיף 57.077.0005-0009.4. מחיר חפירת הבורות לקידוח אופקי ע"י מכונת HDD אינו כולל את המחיר של מערכת דיפון, יציקה מבטון של קירות דיפון ורצפות ושאיבת מי תהוםבמידה וידרש</t>
  </si>
  <si>
    <t>01.57.076.0001</t>
  </si>
  <si>
    <t>קידוח אופקי גמיש עם צינורות פוליאתילן ע"י מכונת HDD</t>
  </si>
  <si>
    <t>01.57.076</t>
  </si>
  <si>
    <t>סה"כ לקידוח אופקי עם שרוול מצינורות פלדה ע"י מכונת ספירלה</t>
  </si>
  <si>
    <t>הפחתת עלויות חפירה ועטיפת חול מסעיפי צינורות של קוי מים או ביוב בקטרים "18-"14 (355-450 מ"מ) כאשר קטע הקו מושחל בחציות כבישים ואינו מונח בקרקע, לצנרת בעומק עד 1.75 מ'</t>
  </si>
  <si>
    <t>01.57.075.1150</t>
  </si>
  <si>
    <t>הפחתת עלויות חפירה ועטיפת חול מסעיפי צינורות של קוי מים או ביוב בקטרים "12-"4 (110-300 מ"מ) כאשר קטע הקו מושחל בחציות כבישים ואינו מונח בקרקע, לצנרת בעומק עד 1.75 מ'</t>
  </si>
  <si>
    <t>01.57.075.1100</t>
  </si>
  <si>
    <t>תוספת לקידוח אופקי עבור השחלת צנרת מפלדה או פוליאתילן (הנמדד בנפרד) קוטר "26-"20 בשרוול הקידוח, לרבות טבעות שומרות מרחק וסתימת הקצוות</t>
  </si>
  <si>
    <t>01.57.075.1020</t>
  </si>
  <si>
    <t>תוספת לקידוח אופקי עבור השחלת צנרת מפלדה או פוליאתילן (הנמדד בנפרד) קוטר "18-"12 בשרוול הקידוח, לרבות טבעות שומרות מרחק וסתימת הקצוות</t>
  </si>
  <si>
    <t>01.57.075.1010</t>
  </si>
  <si>
    <t>תוספת לקידוח אופקי עבור השחלת צנרת מפלדה או פוליאתילן (הנמדד בנפרד) קוטר עד "10 בשרוול הקידוח, לרבות טבעות שומרות מרחק וסתימת הקצוות</t>
  </si>
  <si>
    <t>01.57.075.1000</t>
  </si>
  <si>
    <t>השחלת צנרת בשרוול קידוח אופקי</t>
  </si>
  <si>
    <t>01.57.075.0998</t>
  </si>
  <si>
    <t>חפירת 2 בורות לקידוח אופקי מצינורות פלדה ע"י מכונת ספירלה והתארגנות בשני צידי המעבר לרבות גישושים בכל סוגי הקרקע (פרט לסלע מוצק), לרבות מילוי חוזר בחומר מקומי. מילוי מובא ימדד בנפרד. מידות בור כניסה אורך עד 19 מ' רוחב עד 5 מ' עומק הבור מעל 4.0 מ' ועד 6.0 מ'. המחיר כולל יציקת רצפה וקיר ריאקציה</t>
  </si>
  <si>
    <t>01.57.075.0004</t>
  </si>
  <si>
    <t>קידוח אופקי עם שרוול מצינורות פלדה ע"י מכונת ספירלה</t>
  </si>
  <si>
    <t>01.57.075</t>
  </si>
  <si>
    <t>סה"כ להכנות לחיבורי מגרש</t>
  </si>
  <si>
    <t>הכנה לחיבור ביוב בודד למגרש, קוטר 200 מ"מ, לרבות 3 מ' צינור P.V.C, מסוג "SN-8" או ש"ע עם עטיפת חול, סתימה זמנית של קצה הצינור לרבות גוש בטון ותו סימון (חיבור לשוחה קיימת, במידה ונדרש, ימדד בנפרד)</t>
  </si>
  <si>
    <t>01.57.071.0110</t>
  </si>
  <si>
    <t>הכנה לחיבור מים בודד למגרש, קוטר "3, לרבות קטעי צינור פלדה באורך כולל של 3 מ' (חלקם תת קרקעי) עם עטיפה חיצונית פוליאתילן שחול תלת שכבתי, זקף, קשתות, מחברים, אוגן ואוגן עיוור, ללא מגוף שימדד בנפרד וחיבור לצינור הראשי (קו חדש)</t>
  </si>
  <si>
    <t>01.57.071.0020</t>
  </si>
  <si>
    <t>הכנות לחיבורי מגרש</t>
  </si>
  <si>
    <t>01.57.071</t>
  </si>
  <si>
    <t>סה"כ לחיבור קווי ניקוז לתאי ניקוז קיימים</t>
  </si>
  <si>
    <t>סתימת כניסה או יציאה לצינור קוטר 80 ס"מ בתוך שוחה קיימת או בקצה צינור (לא כולל ביובית)</t>
  </si>
  <si>
    <t>01.57.065.0330</t>
  </si>
  <si>
    <t>סתימת כניסה או יציאה לצינור קוטר 60 ס"מ בתוך שוחה קיימת או בקצה צינור (לא כולל ביובית)</t>
  </si>
  <si>
    <t>01.57.065.0320</t>
  </si>
  <si>
    <t>סתימת כניסה או יציאה לצינור קוטר 50 ס"מ בתוך שוחה קיימת או בקצה צינור (לא כולל ביובית)</t>
  </si>
  <si>
    <t>01.57.065.0310</t>
  </si>
  <si>
    <t>סתימת כניסה או יציאה לצינור קוטר 40 ס"מ בתוך שוחה קיימת או בקצה צינור (לא כולל ביובית)</t>
  </si>
  <si>
    <t>01.57.065.0300</t>
  </si>
  <si>
    <t>חיבור קו ניקוז קוטר 60 ס"מ לתא ניקוז קיים, לרבות כל עבודות החפירה, עבודות החיבור והחומרים הדרושים, מותקן מושלם</t>
  </si>
  <si>
    <t>01.57.065.0030</t>
  </si>
  <si>
    <t>חיבור קו ניקוז קוטר 50 ס"מ לתא ניקוז קיים, לרבות כל עבודות החפירה, עבודות החיבור והחומרים הדרושים, מותקן מושלם</t>
  </si>
  <si>
    <t>01.57.065.0020</t>
  </si>
  <si>
    <t>חיבור קו ניקוז קוטר 40 ס"מ לתא ניקוז קיים, לרבות כל עבודות החפירה, עבודות החיבור, עיבוד המתעל וכל החומרים הדרושים, מותקן מושלם</t>
  </si>
  <si>
    <t>01.57.065.0010</t>
  </si>
  <si>
    <t>חיבור קווי ניקוז לתאי ניקוז קיימים</t>
  </si>
  <si>
    <t>01.57.065</t>
  </si>
  <si>
    <t>סה"כ לניקוי ושטיפה של תאי בקרה לתיעול (ניקוז) וקווי ניקוז</t>
  </si>
  <si>
    <t>ניקוי ושטיפה של קווי ניקוז קוטר 60 ס"מ (מחיר ל-600 מ' מינימום)</t>
  </si>
  <si>
    <t>01.57.064.0205</t>
  </si>
  <si>
    <t>ניקוי ושטיפה של קווי ניקוז קוטר 40 ס"מ (מחיר ל-600 מ' מינימום)</t>
  </si>
  <si>
    <t>01.57.064.0200</t>
  </si>
  <si>
    <t>ניקוי ושטיפה של 2 תאי תפיסה (קולטנים) עם 2 רשתות ובעומק עד 1.25 מ'. המחיר הינו להזמנה יומית מינימלית של 5 יח'</t>
  </si>
  <si>
    <t>01.57.064.0110</t>
  </si>
  <si>
    <t>ניקוי ושטיפה של תא תפיסה (קולטן) עם רשת אחת ובעומק עד 1.25 מ'. המחיר הינו להזמנה יומית מינימלית של 5 יח'</t>
  </si>
  <si>
    <t>01.57.064.0100</t>
  </si>
  <si>
    <t>ניקוי ושטיפה של תא בקרה לניקוז במידות פנים של 1.40, 1.00/1.20 מ' ובעומק עד 2.75 מ'. המחיר הינו להזמנה יומית מינימלית של 5 יח'</t>
  </si>
  <si>
    <t>01.57.064.0020</t>
  </si>
  <si>
    <t>ניקוי ושטיפה של תא בקרה לניקוז במידות פנים של 1.00/1.00 מ' ובעומק עד 1.75 מ'. המחיר הינו להזמנה יומית מינימלית של 5 יח'</t>
  </si>
  <si>
    <t>01.57.064.0010</t>
  </si>
  <si>
    <t>ניקוי ושטיפה של תאי בקרה לתיעול (ניקוז) וקווי ניקוז</t>
  </si>
  <si>
    <t>01.57.064</t>
  </si>
  <si>
    <t>סה"כ לשוחות בקרה מרובעות לתיעול (ניקוז) מחוליות טרומיות</t>
  </si>
  <si>
    <t>החלפת תקרה מרובעת במידות 130/150 ס"מ בשוחת בקרה במידות פנים 100/120 ס"מ עם פתח בקוטר 60 ס"מ (מתאים לכביש), לרבות פירוק ופינוי תקרה קיימת (לא כולל החלפת המכסה)</t>
  </si>
  <si>
    <t>01.57.062.3310</t>
  </si>
  <si>
    <t>פירוק שוחות בקרה מרובעות במידות 120/100-140 ס"מ בעומק עד 1.75 מ', לרבות מילוי הבור עם חול או מצע מהודק</t>
  </si>
  <si>
    <t>01.57.062.3010</t>
  </si>
  <si>
    <t>פירוק שוחות בקרה מרובעות במידות 100/80 ס"מ בעומק עד 1.75 מ', לרבות מילוי בור עם חול או מצע מהודק</t>
  </si>
  <si>
    <t>01.57.062.3000</t>
  </si>
  <si>
    <t>תוספת לשוחת בקרה מבטון טרום או יצוק עבור בנייתה על קו ניקוז קיים קוטר 80 ס"מ</t>
  </si>
  <si>
    <t>01.57.062.1020</t>
  </si>
  <si>
    <t>תוספת לשוחת בקרה מבטון טרום או יצוק עבור בנייתה על קו ניקוז קיים קוטר 60 ס"מ</t>
  </si>
  <si>
    <t>01.57.062.1010</t>
  </si>
  <si>
    <t>תוספת לשוחת בקרה מבטון טרום או יצוק עבור בנייתה על קו ניקוז קיים קוטר 40 ס"מ</t>
  </si>
  <si>
    <t>01.57.062.1000</t>
  </si>
  <si>
    <t>שוחות בקרה מלבניות מחוליות טרומיות במידות פנים 120/180 ס"מ, עם תא שיקוע, תקרה ומכסה ב.ב. בקוטר 60 ס"מ ממין D400 (40 טון), שלבי דריכה וכל האביזרים, בעומק עד 2.75 מ', לרבות עבודות חפירה ומילוי חוזר</t>
  </si>
  <si>
    <t>01.57.062.0371</t>
  </si>
  <si>
    <t>שוחות בקרה מלבניות מחוליות טרומיות במידות פנים 120/140 ס"מ, עם תא שיקוע, תקרה ומכסה ב.ב. בקוטר 60 ס"מ ממין D400 (40 טון), שלבי דריכה וכל האביזרים, בעומק מעל 3.25 מ' ועד 3.75 מ', לרבות עבודות חפירה ומילוי חוזר</t>
  </si>
  <si>
    <t>01.57.062.0250</t>
  </si>
  <si>
    <t>שוחות בקרה מלבניות מחוליות טרומיות במידות פנים 120/140 ס"מ, עם תא שיקוע, תקרה ומכסה ב.ב. בקוטר 60 ס"מ ממין D400 (40 טון), שלבי דריכה וכל האביזרים, בעומק מעל 2.75 מ' ועד 3.25 מ', לרבות עבודות חפירה ומילוי חוזר</t>
  </si>
  <si>
    <t>01.57.062.0240</t>
  </si>
  <si>
    <t>שוחות בקרה מלבניות מחוליות טרומיות במידות פנים 120/100 ס"מ, עם תא שיקוע, תקרה ומכסה ב.ב. בקוטר 60 ס"מ ממין D400 (40 טון), שלבי דריכה וכל האביזרים, בעומק מעל 2.75 מ' ועד 3.25 מ', לרבות עבודות חפירה ומילוי חוזר</t>
  </si>
  <si>
    <t>01.57.062.0140</t>
  </si>
  <si>
    <t>שוחות בקרה מלבניות מחוליות טרומיות במידות פנים 120/100 ס"מ, עם תא שיקוע, תקרה ומכסה ב.ב. בקוטר 60 ס"מ ממין D400 (40 טון), שלבי דריכה וכל האביזרים, בעומק מעל 2.25 מ' ועד 2.75 מ', לרבות עבודות חפירה ומילוי חוזר</t>
  </si>
  <si>
    <t>01.57.062.0130</t>
  </si>
  <si>
    <t>שוחות בקרה מלבניות מחוליות טרומיות במידות פנים 120/100 ס"מ, עם תא שיקוע, תקרה ומכסה ב.ב. בקוטר 60 ס"מ ממין D400 (40 טון), שלבי דריכה וכל האביזרים, בעומק מעל 1.75 מ' ועד 2.25 מ', לרבות עבודות חפירה ומילוי חוזר</t>
  </si>
  <si>
    <t>01.57.062.0120</t>
  </si>
  <si>
    <t>שוחות בקרה מלבניות מחוליות טרומיות במידות פנים 120/100 ס"מ, עם תא שיקוע, תקרה ומכסה ב.ב. בקוטר 60 ס"מ ממין D400 (40 טון), שלבי דריכה וכל האביזרים, בעומק מעל 1.25 מ' ועד 1.75 מ', לרבות עבודות חפירה ומילוי חוזר</t>
  </si>
  <si>
    <t>01.57.062.0110</t>
  </si>
  <si>
    <t>שוחות בקרה מרובעות לתיעול (ניקוז) מחוליות טרומיות</t>
  </si>
  <si>
    <t>01.57.062</t>
  </si>
  <si>
    <t>סה"כ לצינורות תיעול (ניקוז) מבטון מזוין</t>
  </si>
  <si>
    <t>הפחתת עלויות מילוי חוזר מסעיפי צינורות ניקוז בקטרים שונים עקב שימוש ב- CLSM למילוי חוזר במקום חול/חומר מקומי, לצנרת בעומק מעל 2.75 מ' ועד 3.25 מ'</t>
  </si>
  <si>
    <t>01.57.051.9040</t>
  </si>
  <si>
    <t>הפחתת עלויות מילוי חוזר מסעיפי צינורות ניקוז בקטרים שונים עקב שימוש ב- CLSM למילוי חוזר במקום חול/חומר מקומי, לצנרת בעומק מעל 2.25 מ' ועד 2.75 מ'</t>
  </si>
  <si>
    <t>01.57.051.9030</t>
  </si>
  <si>
    <t>הפחתת עלויות מילוי חוזר מסעיפי צינורות ניקוז בקטרים שונים עקב שימוש ב- CLSM למילוי חוזר במקום חול/חומר מקומי, לצנרת בעומק מעל 1.75 מ' ועד 2.25 מ'</t>
  </si>
  <si>
    <t>01.57.051.9020</t>
  </si>
  <si>
    <t>הפחתת עלויות מילוי חוזר מסעיפי צינורות ניקוז בקטרים שונים עקב שימוש ב- CLSM למילוי חוזר במקום חול/חומר מקומי, לצנרת בעומק מעל 1.25 מ' ועד 1.75 מ'</t>
  </si>
  <si>
    <t>01.57.051.9010</t>
  </si>
  <si>
    <t>צינורות מבטון מזוין לפי ת"י 27 סוג 1 עם אטם תיקני על ה"זכר" דרג 5 קוטר 60 ס"מ מונחים בקרקע בעומק מעל 3.25 מ' ועד 3.75 מ', לרבות עבודות חפירה, עטיפת חול ומילוי חוזר</t>
  </si>
  <si>
    <t>01.57.051.0205</t>
  </si>
  <si>
    <t>צינורות מבטון מזוין לפי ת"י 27 סוג 1 עם אטם תיקני על ה"זכר" דרג 5 קוטר 60 ס"מ מונחים בקרקע בעומק מעל 2.75 מ' ועד 3.25 מ', לרבות עבודות חפירה, עטיפת חול ומילוי חוזר</t>
  </si>
  <si>
    <t>01.57.051.0204</t>
  </si>
  <si>
    <t>צינורות מבטון מזוין לפי ת"י 27 סוג 1 עם אטם תיקני על ה"זכר" דרג 5 קוטר 60 ס"מ מונחים בקרקע בעומק מעל 2.25 מ' ועד 2.75 מ', לרבות עבודות חפירה, עטיפת חול ומילוי חוזר</t>
  </si>
  <si>
    <t>01.57.051.0203</t>
  </si>
  <si>
    <t>צינורות מבטון מזוין לפי ת"י 27 סוג 1 עם אטם תיקני על ה"זכר" דרג 5 קוטר 60 ס"מ מונחים בקרקע בעומק מעל 1.75 מ' ועד 2.25 מ', לרבות עבודות חפירה, עטיפת חול ומילוי חוזר</t>
  </si>
  <si>
    <t>01.57.051.0202</t>
  </si>
  <si>
    <t>צינורות מבטון מזוין לפי ת"י 27 סוג 1 עם אטם תיקני על ה"זכר" דרג 5 קוטר 50 ס"מ מונחים בקרקע בעומק מעל 2.25 מ' ועד 2.75 מ', לרבות עבודות חפירה, עטיפת חול ומילוי חוזר</t>
  </si>
  <si>
    <t>01.57.051.0133</t>
  </si>
  <si>
    <t>צינורות מבטון מזוין לפי ת"י 27 סוג 1 עם אטם תיקני על ה"זכר" דרג 5 קוטר 50 ס"מ מונחים בקרקע בעומק מעל 1.75 מ' ועד 2.25 מ', לרבות עבודות חפירה, עטיפת חול ומילוי חוזר</t>
  </si>
  <si>
    <t>01.57.051.0132</t>
  </si>
  <si>
    <t>צינורות מבטון מזוין לפי ת"י 27 סוג 1 עם אטם תיקני על ה"זכר" דרג 5 קוטר 50 ס"מ מונחים בקרקע בעומק מעל 1.25 מ' ועד 1.75 מ', לרבות עבודות חפירה, עטיפת חול ומילוי חוזר</t>
  </si>
  <si>
    <t>01.57.051.0131</t>
  </si>
  <si>
    <t>צינורות מבטון מזוין לפי ת"י 27 סוג 1 עם אטם תיקני על ה"זכר" דרג 5 קוטר 40 ס"מ מונחים בקרקע בעומק מעל 1.25 מ' ועד 1.75 מ', לרבות עבודות חפירה, עטיפת חול ומילוי חוזר</t>
  </si>
  <si>
    <t>01.57.051.0052</t>
  </si>
  <si>
    <t>צינורות מבטון מזוין לפי ת"י 27 סוג 1 עם אטם תיקני על ה"זכר" דרג 5 קוטר 40 ס"מ מונחים בקרקע בעומק עד 1.25 מ', לרבות עבודות חפירה, עטיפת חול ומילוי חוזר</t>
  </si>
  <si>
    <t>01.57.051.0051</t>
  </si>
  <si>
    <t>צינורות תיעול (ניקוז) מבטון מזוין</t>
  </si>
  <si>
    <t>01.57.051</t>
  </si>
  <si>
    <t>סה"כ לניקוי ושטיפה של קווי ביוב ותאי בקרה</t>
  </si>
  <si>
    <t>ניקוי ושטיפה של קווי ביוב ותאי בקרה לביוב ע"י ביובית בהספק 240 ליטר/דקה לחץ 120 בר, לרבות צוות (מפעיל ופועל) - תשלום ליום עבודה 8 ש"ע</t>
  </si>
  <si>
    <t>01.57.048.0050</t>
  </si>
  <si>
    <t>ניקוי ושטיפה של קווי ביוב ותאי בקרה</t>
  </si>
  <si>
    <t>01.57.048</t>
  </si>
  <si>
    <t>סה"כ לחיבור צינורות ביוב לשוחות קיימות</t>
  </si>
  <si>
    <t>חיבור צינור ביוב P.V.C קוטר 710 מ"מ לשוחה קיימת, לרבות חפירה בצמוד לשוחה הקיימת, עבודות החיבור, שאיבות, הטיית שפכים, מחבר שוחה, עיבוד המתעל וכל החומרים הדרושים, מותקן מושלם</t>
  </si>
  <si>
    <t>01.57.047.0260</t>
  </si>
  <si>
    <t>חיבור צינורות ביוב לשוחות קיימות</t>
  </si>
  <si>
    <t>01.57.047</t>
  </si>
  <si>
    <t>סה"כ לתוספות לשוחות בקרה לביוב</t>
  </si>
  <si>
    <t>תוספת לשוחת בקרה מבטון טרום או יצוק קוטר פנימי 180 ס"מ עבור בנייתה על קו ביוב קיים בעומק מעל 2.25 מ' ועד 2.75 מ'</t>
  </si>
  <si>
    <t>01.57.043.2740</t>
  </si>
  <si>
    <t>תוספת לשוחת בקרה מבטון טרום או יצוק או מפוליאתילן, קוטר פנימי 100 ס"מ עבור בנייתה על קו ביוב קיים בעומק מעל 1.75 מ' ועד 2.25 מ'</t>
  </si>
  <si>
    <t>01.57.043.2620</t>
  </si>
  <si>
    <t>תוספת לשוחת בקרה עבור קידוח פתחים לצינור משנה, מעבר ל-2 הקידוחים לחיבור צינור קו ראשי הכלולים במחיר השוחה. פתח/פתחי המשנה יבוצעו בתחתית השוחה או בחוליות (עגולות או מלבניות), קוטר הפתח מ- 160 מ"מ ועד 250 מ"מ, לרבות מחבר צינור לשוחה והתחברות</t>
  </si>
  <si>
    <t>01.57.043.2200</t>
  </si>
  <si>
    <t>תוספת לשוחה מחוליות טרומיות עבור מחבר שוחה מגומי EPDM מסוג "איטוביב" או "פרס-סיל" או "F905" או ש"ע לצינורות קוטר 710 מ"מ ("28) מפלדה, פלסטיק או פיברגלס, במקום אטם רגיל</t>
  </si>
  <si>
    <t>01.57.043.1595</t>
  </si>
  <si>
    <t>תוספת לשוחה מחוליות טרומיות עבור מחבר שוחה מגומי EPDM מסוג "איטוביב" או "פרס-סיל" או "F905" או ש"ע לצינורות קוטר 250-280 מ"מ ("10) מפלדה, פלסטיק או פיברגלס, במקום אטם רגיל</t>
  </si>
  <si>
    <t>01.57.043.1530</t>
  </si>
  <si>
    <t>תוספת לשוחה מחוליות טרומיות עבור מחבר שוחה מגומי EPDM מסוג "איטוביב" או "פרס-סיל" או "F905" או ש"ע לצינורות קוטר 200-225 מ"מ ("8) מפלדה, פלסטיק או פיברגלס, במקום אטם רגיל</t>
  </si>
  <si>
    <t>01.57.043.1520</t>
  </si>
  <si>
    <t>תוספת לשוחה עבור מכסה ברזל יציקה קוטר 60 ס"מ לעומס 40 טון D400 במקום מכסה ב.ב לעומס 12.5 טון B125</t>
  </si>
  <si>
    <t>01.57.043.0342</t>
  </si>
  <si>
    <t>תוספת לשוחה מבטון בקוטר 100 ס"מ עבור תקרה כבדה ומכסה ב.ב. בקוטר 60 ס"מ לעומס 40 טון D400 במקום לעומס 12.5 טון B125</t>
  </si>
  <si>
    <t>01.57.043.0102</t>
  </si>
  <si>
    <t>תוספת לשוחה מבטון בקוטר 80 ס"מ עבור תקרה כבדה ומכסה ב.ב. בקוטר 50 ס"מ לעומס 40 טון D400 במקום לעומס 12.5 טון B125</t>
  </si>
  <si>
    <t>01.57.043.0010</t>
  </si>
  <si>
    <t>תוספות לשוחות בקרה לביוב</t>
  </si>
  <si>
    <t>01.57.043</t>
  </si>
  <si>
    <t>סה"כ לשוחות בקרה עגולות לביוב מחוליות טרומיות</t>
  </si>
  <si>
    <t>החלפת תקרת שוחת בקרה קוטר פנים 80-100 ס"מ לתקרה כבדה ומכסה ב.ב. קוטר 60 ס"מ ממין D400 (40 טון), לרבות כל העבודות הנדרשות לביצוע מושלם</t>
  </si>
  <si>
    <t>01.57.042.1230</t>
  </si>
  <si>
    <t>ביטול שוחות בקרה בקוטר 180 ס"מ ובעומק עד 2.25 מ', לרבות פירוק התקרה, מילוי הבור עם חול או מצע מהודק, ניתוק מצינור בכניסה ושאיבת המים מתוכו</t>
  </si>
  <si>
    <t>01.57.042.1030</t>
  </si>
  <si>
    <t>ביטול שוחות בקרה בקוטר 110-125 ס"מ ובעומק עד 1.75, לרבות פירוק התקרה, מילוי הבור עם חול או מצע מהודק, ניתוק מצינור בכניסה ושאיבת המים מתוכו</t>
  </si>
  <si>
    <t>01.57.042.1010</t>
  </si>
  <si>
    <t>ביטול שוחות בקרה בקוטר עד 100 ס"מ ובעומק עד 1.75, לרבות פירוק התקרה, מילוי הבור עם חול או מצע מהודק, ניתוק מצינור בכניסה ושאיבת המים מתוכו</t>
  </si>
  <si>
    <t>01.57.042.1000</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</si>
  <si>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עד 3.25 מ', לרבות עבודות חפירה ומילוי חוזר</t>
  </si>
  <si>
    <t>01.57.042.0480</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</si>
  <si>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2.25 מ' ועד 2.75 מ' לרבות עבודות חפירה ומילוי חוזר</t>
  </si>
  <si>
    <t>01.57.042.0310</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</si>
  <si>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עד 2.25 מ' לרבות עבודות חפירה ומילוי חוזר</t>
  </si>
  <si>
    <t>01.57.042.0300</t>
  </si>
  <si>
    <t>שוחות בקרה עגולות מחוליות ותחתית טרומיות מבטון לפי ת"י 658 בקוטר פנימי 150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2.75 מ' ועד 3.25 מ' לרבות עבודות חפירה ומילוי חוזר</t>
  </si>
  <si>
    <t>01.57.042.0200</t>
  </si>
  <si>
    <t>שוחות בקרה עגולות מחוליות ותחתית טרומיות מבטון לפי ת"י 658 בקוטר פנימי 125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2.75 מ' ועד 3.25 מ' לרבות עבודות חפירה ומילוי חוזר</t>
  </si>
  <si>
    <t>01.57.042.0100</t>
  </si>
  <si>
    <t>שוחות בקרה עגולות מחוליות ותחתית טרומיות מבטון לפי ת"י 658 בקוטר פנימי 100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1.75 מ' ועד 2.25 מ' לרבות עבודות חפירה ומילוי חוזר</t>
  </si>
  <si>
    <t>01.57.042.0040</t>
  </si>
  <si>
    <t>שוחות בקרה עגולות מחוליות ותחתית טרומיות מבטון לפי ת"י 658 בקוטר פנימי 100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1.25 מ' ועד 1.75 מ' לרבות עבודות חפירה ומילוי חוזר</t>
  </si>
  <si>
    <t>01.57.042.0030</t>
  </si>
  <si>
    <t>שוחות בקרה עגולות לביוב מחוליות טרומיות</t>
  </si>
  <si>
    <t>01.57.042</t>
  </si>
  <si>
    <t>סה"כ לצינורות P.V.C ופוליאתילן לביוב ותיעול</t>
  </si>
  <si>
    <t>צינורות U-PVC דרג 10 מסוג "מרידור" או ש"ע, קוטר 315 מ"מ, חיבור בהדבקה, לא כולל ספחים למעט מחברים, מונחים בקרקע בעומק מעל 1.25 מ' ועד 1.75 מ', לרבות עבודות חפירה, עטיפת חול ומילוי חוזר</t>
  </si>
  <si>
    <t>01.57.032.1882</t>
  </si>
  <si>
    <t>צינורות P.V.C לביוב, מסוג "מריביב עבה" SN-8 או ש"ע, קוטר 710 מ"מ, לפי ת"י 884, לא כולל ספחים למעט מחברים, מונחים בקרקע בעומק מעל 2.25 מ' ועד 2.75 מ', לרבות עבודות חפירה, עטיפת חול ומילוי חוזר</t>
  </si>
  <si>
    <t>01.57.032.0913</t>
  </si>
  <si>
    <t>צינורות P.V.C לביוב, מסוג "מריביב עבה" SN-8 או ש"ע, קוטר 710 מ"מ, לפי ת"י 884, לא כולל ספחים למעט מחברים, מונחים בקרקע בעומק מעל 1.75 מ' ועד 2.25 מ', לרבות עבודות חפירה, עטיפת חול ומילוי חוזר</t>
  </si>
  <si>
    <t>01.57.032.0912</t>
  </si>
  <si>
    <t>צינורות P.V.C לביוב, מסוג "מריביב עבה" SN-8 או ש"ע, קוטר 250 מ"מ, לפי ת"י 884, לא כולל ספחים למעט מחברים, מונחים בקרקע בעומק מעל 1.75 מ' ועד 2.25 מ', לרבות עבודות חפירה, עטיפת חול ומילוי חוזר</t>
  </si>
  <si>
    <t>01.57.032.0320</t>
  </si>
  <si>
    <t>צינורות P.V.C לביוב, מסוג "מריביב עבה" SN-8 או ש"ע, קוטר 250 מ"מ, לפי ת"י 884, לא כולל ספחים למעט מחברים, מונחים בקרקע בעומק מעל 1.25 מ' ועד 1.75 מ', לרבות עבודות חפירה, עטיפת חול ומילוי חוזר</t>
  </si>
  <si>
    <t>01.57.032.0310</t>
  </si>
  <si>
    <t>צינורות P.V.C לביוב, מסוג "מריביב עבה" SN-8 או ש"ע, קוטר 200 מ"מ, לפי ת"י 884, לא כולל ספחים למעט מחברים, מונחים בקרקע בעומק מעל 1.25 מ' ועד 1.75 מ', לרבות עבודות חפירה, עטיפת חול ומילוי חוזר</t>
  </si>
  <si>
    <t>01.57.032.0210</t>
  </si>
  <si>
    <t>צינורות P.V.C ופוליאתילן לביוב ותיעול</t>
  </si>
  <si>
    <t>01.57.032</t>
  </si>
  <si>
    <t>סה"כ לצינורות פלדה לביוב ותיעול</t>
  </si>
  <si>
    <t>צינורות פלדה קוטר 14", עובי דופן "3/16, עם ציפוי פנים צמנט רב אלומינה ועטיפה חיצונית בטון דחוס דוגמת "APC-4" או ש"ע, בעובי 19 מ"מ, לא כולל ספחים למעט מחברים, מונחים בקרקע בעומק עד 1.25 מ', לרבות עבודות חפירה, עטיפת חול ומילוי חוזר</t>
  </si>
  <si>
    <t>01.57.031.2900</t>
  </si>
  <si>
    <t>צינורות פלדה לביוב ותיעול</t>
  </si>
  <si>
    <t>01.57.031</t>
  </si>
  <si>
    <t>סה"כ לתאים לאביזרים</t>
  </si>
  <si>
    <t>תא לאביזרים מחוליות טרומיות, קוטר פנימי 150 ס"מ, ובעומק עד 1.75 מ' עם מכסה ב.ב. 
קוטר 50 ס"מ, ממין B125 (12.5 טון) ורצפת חצץ, לרבות עבודות חפירה ומילוי חוזר</t>
  </si>
  <si>
    <t>01.57.027.0070</t>
  </si>
  <si>
    <t>תא לאביזרים מחוליות טרומיות, קוטר פנימי 100 ס"מ, ובעומק עד 1.75 מ' עם מכסה ב.ב. קוטר 50 ס"מ, ממין B125 (12.5 טון) ורצפת חצץ, לרבות עבודות חפירה ומילוי חוזר</t>
  </si>
  <si>
    <t>01.57.027.0050</t>
  </si>
  <si>
    <t>תא לאביזרים מחוליות טרומיות, קוטר פנימי 80 ס"מ, ובעומק עד 1.25 מ' עם מכסה ב.ב. קוטר 50 ס"מ, ממין B125 (12.5 טון) ורצפת חצץ, לרבות עבודות חפירה ומילוי חוזר</t>
  </si>
  <si>
    <t>01.57.027.0030</t>
  </si>
  <si>
    <t>תא לאביזרים מחוליות טרומיות, קוטר פנימי 60 ס"מ, ובעומק עד 75 ס"מ עם מכסה ב.ב. קוטר 50 ס"מ, ממין B125 (12.5 טון) ורצפת חצץ, לרבות עבודות חפירה ומילוי חוזר</t>
  </si>
  <si>
    <t>01.57.027.0020</t>
  </si>
  <si>
    <t>תאים לאביזרים</t>
  </si>
  <si>
    <t>01.57.027</t>
  </si>
  <si>
    <t>סה"כ לברזי כיבוי אש (הידרנטים) מחוץ לבניין</t>
  </si>
  <si>
    <t>תוספת עבור מתקן שבירה על זקף קוטר "4, למניעת הצפה</t>
  </si>
  <si>
    <t>01.57.026.0070</t>
  </si>
  <si>
    <t>ברז כיבוי אש (הידרנט) חיצוני בודד קוטר "3, מחובר ע"י אוגן, לרבות זקף קוטר "4, אוגן תחתון במידה ונדרש, גוש בטון לעיגון, מצמד שטורץ וחיבור לקו מים</t>
  </si>
  <si>
    <t>01.57.026.0023</t>
  </si>
  <si>
    <t>ברזי כיבוי אש (הידרנטים) מחוץ לבניין</t>
  </si>
  <si>
    <t>01.57.026</t>
  </si>
  <si>
    <t>סה"כ למדי מים, מקטיני ופורקי לחץ וחיוצים מונוליטיים</t>
  </si>
  <si>
    <t>מגוף פורק לחץ הידראולי לשחרור לחץ מהיר מסוג "73Q" תוצרת "ברמד" או ש"ע קוטר "2 עשוי ספרו/ברזל יציקה עם ציפוי אפוקסי</t>
  </si>
  <si>
    <t>01.57.025.0650</t>
  </si>
  <si>
    <t>מקטיני לחץ מסוג "B720" תוצרת "ברמד" או ש"ע קוטר "8 מיצקת ספרו/ ברזל עם ציפוי אפוקסי למים קרים וחמים, לרבות ברז מחט ומד לחץ מתאים</t>
  </si>
  <si>
    <t>01.57.025.0530</t>
  </si>
  <si>
    <t>מדי מים, מקטיני ופורקי לחץ וחיוצים מונוליטיים</t>
  </si>
  <si>
    <t>01.57.025</t>
  </si>
  <si>
    <t>סה"כ לשסתומים ומסננים בקווי מים</t>
  </si>
  <si>
    <t>תוספת עבור פירוק מערכת הקטנת לחץ קיימת, כולל הגידור הקיים, חיתוך צנרת על קרקעית, איטום הצנרת הנותרת תת"ק, והחזרת האביזרים לתאגיד ו/או סילוק האביזרים לאתר פסולת מורשה</t>
  </si>
  <si>
    <t>01.57.022.9020</t>
  </si>
  <si>
    <t>תוספות למערכת הקטנת לחץ עבור ספחים, מעברי קוטר, מעברים מפלדה לפוליאתילן, כולל ברזים אלכסוניים, גידור,צביעה, והכל עבור ביצוע מושלם לפי הפרט.</t>
  </si>
  <si>
    <t>01.57.022.9010</t>
  </si>
  <si>
    <t>מסנן/מלכודת אבנים אלכסוני קוטר "8 עשוי ברזל יציקה דגם "V251" או ש"ע מאוגן עם רשת פנימית מפלב"מ 304 (נירוסטה), ללחץ עבודה של 16 אטמ', עם ציפוי רילסן, לרבות אוגנים נגדיים</t>
  </si>
  <si>
    <t>01.57.022.1030</t>
  </si>
  <si>
    <t>שסתום אוויר משולב למים קוטר "3 עשוי ברזל יציקה דגם "D-050" או ש"ע, ללחץ עבודה של 16 אטמ', לרבות אוגנים נגדיים, אטמים וברגי עיגון</t>
  </si>
  <si>
    <t>01.57.022.0502</t>
  </si>
  <si>
    <t>שסתומים ומסננים בקווי מים</t>
  </si>
  <si>
    <t>01.57.022</t>
  </si>
  <si>
    <t>סה"כ למגופים, מפעילים חשמליים למגופים ו-"גמל" מים</t>
  </si>
  <si>
    <t>"גמל" עילי קוטר "8, לרבות קטעי צנרת באורך עד 5 מ', 4 זויות 90 מעלות, ריתוכים וצביעת ה"גמל" (ללא אביזרים כגון מגופים ושסתומים) לרבות חיבור לקו מים, מותקן מושלם</t>
  </si>
  <si>
    <t>01.57.021.0530</t>
  </si>
  <si>
    <t>מגוף טריז צר קוטר "24 עשוי ברזל יציקה, עם ציפוי פנים וחוץ ניילון 11 (רילסן) ללחץ עבודה של 16 אטמ', לרבות אוגנים נגדיים</t>
  </si>
  <si>
    <t>01.57.021.0199</t>
  </si>
  <si>
    <t>מגוף טריז צר קוטר "16 עשוי ברזל יציקה, עם ציפוי פנים וחוץ ניילון 11 (רילסן) ללחץ עבודה של 16 אטמ', לרבות אוגנים נגדיים</t>
  </si>
  <si>
    <t>01.57.021.0193</t>
  </si>
  <si>
    <t>מגוף טריז צר קוטר "12 עשוי ברזל יציקה, עם ציפוי פנים וחוץ ניילון 11 (רילסן) ללחץ עבודה של 16 אטמ', לרבות אוגנים נגדיים</t>
  </si>
  <si>
    <t>01.57.021.0191</t>
  </si>
  <si>
    <t>מגוף טריז צר קוטר "10 עשוי ברזל יציקה, עם ציפוי פנים וחוץ ניילון 11 (רילסן) ללחץ עבודה של 16 אטמ', לרבות אוגנים נגדיים</t>
  </si>
  <si>
    <t>01.57.021.0190</t>
  </si>
  <si>
    <t>מגוף טריז צר קוטר "8 עשוי ברזל יציקה, עם ציפוי פנים וחוץ ניילון 11 (רילסן) ללחץ עבודה של 16 אטמ', לרבות אוגנים נגדיים</t>
  </si>
  <si>
    <t>01.57.021.0185</t>
  </si>
  <si>
    <t>מגוף טריז צר קוטר "4 עשוי ברזל יציקה, עם ציפוי פנים וחוץ ניילון 11 (רילסן) ללחץ עבודה של 16 אטמ', לרבות אוגנים נגדיים</t>
  </si>
  <si>
    <t>01.57.021.0175</t>
  </si>
  <si>
    <t>מגוף טריז צר קוטר "3 עשוי ברזל יציקה, עם ציפוי פנים וחוץ ניילון 11 (רילסן) ללחץ עבודה של 16 אטמ', לרבות אוגנים נגדיים</t>
  </si>
  <si>
    <t>01.57.021.0170</t>
  </si>
  <si>
    <t>מגופים, מפעילים חשמליים למגופים ו-"גמל" מים</t>
  </si>
  <si>
    <t>01.57.021</t>
  </si>
  <si>
    <t>סה"כ לחיבור קווי מים</t>
  </si>
  <si>
    <t>חיבור קו מים חדש מצינור פוליאתילן קוטר 355 מ"מ לקו קיים מצינור פוליאתילן קוטר 355 מ"מ, לרבות עבודות חפירה לגילוי הקו הקיים, ניקוז הקו, חיבור לקו הקיים באמצעות ריתוך, מעבר קוטר/קשת/מופה לריתוך חשמלי (מצמד), לא כולל הסתעפות, לרבות העבודות והאביזרים הנדרשים לחיבור מושלם, והחזרת המצב לקדמותו</t>
  </si>
  <si>
    <t>01.57.014.0430</t>
  </si>
  <si>
    <t>חיבור קו מים חדש מצינור פוליאתילן קוטר 315 מ"מ לקו קיים מצינור פוליאתילן קוטר 315 מ"מ, לרבות עבודות חפירה לגילוי הקו הקיים, ניקוז הקו, חיבור לקו הקיים באמצעות ריתוך, מעבר קוטר/קשת/מופה לריתוך חשמלי (מצמד), לא כולל הסתעפות, לרבות העבודות והאביזרים הנדרשים לחיבור מושלם, והחזרת המצב לקדמותו</t>
  </si>
  <si>
    <t>01.57.014.0420</t>
  </si>
  <si>
    <t>חיבור קו מים חדש מצינור פוליאתילן קוטר 250 מ"מ לקו קיים מצינור פוליאתילן קוטר 250 מ"מ, לרבות עבודות חפירה לגילוי הקו הקיים, ניקוז הקו, חיבור לקו הקיים באמצעות ריתוך, מעבר קוטר/קשת/מופה לריתוך חשמלי (מצמד), לא כולל הסתעפות, לרבות העבודות והאביזרים הנדרשים לחיבור מושלם, והחזרת המצב לקדמותו</t>
  </si>
  <si>
    <t>01.57.014.0405</t>
  </si>
  <si>
    <t>חיבור קו מים חדש מצינור פוליאתילן קוטר 110 מ"מ לקו קיים מצינור פוליאתילן קוטר 110 מ"מ, לרבות עבודות חפירה לגילוי הקו הקיים, ניקוז הקו, חיבור לקו הקיים באמצעות ריתוך, מעבר קוטר/קשת/מופה לריתוך חשמלי (מצמד), לא כולל הסתעפות, לרבות העבודות והאביזרים הנדרשים לחיבור מושלם, והחזרת המצב לקדמותו</t>
  </si>
  <si>
    <t>01.57.014.0370</t>
  </si>
  <si>
    <t>חיבור קו מים חדש מצינור פלדה קוטר "24 לקו קיים מצינור פלדה קוטר "24,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t>
  </si>
  <si>
    <t>01.57.014.0192</t>
  </si>
  <si>
    <t>חיבור קו מים חדש מצינור פלדה קוטר "16 לקו קיים מצינור פלדה קוטר "16,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t>
  </si>
  <si>
    <t>01.57.014.0170</t>
  </si>
  <si>
    <t>חיבור קו מים חדש מצינור פלדה קוטר "12 לקו קיים מצינור פלדה קוטר "12,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t>
  </si>
  <si>
    <t>01.57.014.0140</t>
  </si>
  <si>
    <t>חיבור קו מים חדש מצינור פלדה קוטר "10 לקו קיים מצינור פלדה קוטר "10,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t>
  </si>
  <si>
    <t>01.57.014.0100</t>
  </si>
  <si>
    <t>חיבור קו מים חדש מצינור פלדה קוטר "6 לקו קיים מצינור פלדה קוטר "6,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t>
  </si>
  <si>
    <t>01.57.014.0050</t>
  </si>
  <si>
    <t>חיבור קו מים חדש מצינור פלדה קוטר "4 לקו קיים מצינור פלדה קוטר "4,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t>
  </si>
  <si>
    <t>01.57.014.0020</t>
  </si>
  <si>
    <t>חיבור קו מים חדש מצינור פלדה קוטר "3 לקו קיים מצינור פלדה קוטר "3,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t>
  </si>
  <si>
    <t>01.57.014.0010</t>
  </si>
  <si>
    <t>חיבור קווי מים</t>
  </si>
  <si>
    <t>01.57.014</t>
  </si>
  <si>
    <t>סה"כ לצינורות פלסטיים לאספקת מים</t>
  </si>
  <si>
    <t>הסתעפות או הסתעפות מעבר (כולל מצמד/מופה חשמלית) לצינורות פוליאתילן מסוג PE-100 "מריפלקס" או "פקסגול" או ש"ע, דרג 16, קוטר 250 מ"מ</t>
  </si>
  <si>
    <t>01.57.012.3560</t>
  </si>
  <si>
    <t>זווית 90 או 45 מעלות לצינורות פוליאתילן מסוג PE-100 "מריפלקס" או "פקסגול" או ש"ע, דרג 16, קוטר 225 מ"מ</t>
  </si>
  <si>
    <t>01.57.012.3400</t>
  </si>
  <si>
    <t>מעברים לצינורות פוליאתילן מסוג PE-100 "מריפלקס" או "פקסגול" או ש"ע, דרג 16, קוטר 110 מ"מ</t>
  </si>
  <si>
    <t>01.57.012.3221</t>
  </si>
  <si>
    <t>צינורות פוליאתילן קוטר 315 מ"מ, מסוג 100-PE "מריפלקס", 11-SDR דרג 16 או ש"ע, לא כולל ספחים למעט מחברים, מונחים בקרקע בעומק עד 1.25 מ', לרבות עבודות חפירה, עטיפת חול ומילוי חוזר</t>
  </si>
  <si>
    <t>01.57.012.0560</t>
  </si>
  <si>
    <t>צינורות פוליאתילן קוטר 250 מ"מ, מסוג 100-PE "מריפלקס", 11-SDR דרג 16 או ש"ע, לא כולל ספחים למעט מחברים, מונחים בקרקע בעומק עד 1.25 מ', לרבות עבודות חפירה, עטיפת חול ומילוי חוזר</t>
  </si>
  <si>
    <t>01.57.012.0550</t>
  </si>
  <si>
    <t>צינורות פוליאתילן קוטר 225 מ"מ, מסוג 100-PE "מריפלקס", 11-SDR דרג 16 או ש"ע, לא כולל ספחים למעט מחברים, מונחים בקרקע בעומק עד 1.25 מ', לרבות עבודות חפירה, עטיפת חול ומילוי חוזר</t>
  </si>
  <si>
    <t>01.57.012.0540</t>
  </si>
  <si>
    <t>צינורות פוליאתילן קוטר 110 מ"מ, מסוג 100-PE "מריפלקס", 11-SDR דרג 16 או ש"ע, לא כולל ספחים למעט מחברים, מונחים בקרקע בעומק עד 1.25 מ', לרבות עבודות חפירה, עטיפת חול ומילוי חוזר</t>
  </si>
  <si>
    <t>01.57.012.0520</t>
  </si>
  <si>
    <t>צינורות פלסטיים לאספקת מים</t>
  </si>
  <si>
    <t>01.57.012</t>
  </si>
  <si>
    <t>סה"כ לצינורות פלדה לאספקת מים</t>
  </si>
  <si>
    <t>התקנה בלבד של ספחים שונים כגון: קשתות, הסתעפויות, מעברים וכד' לצינורות פלדה עם ציפוי פנים ועטיפה חיצונית וחיבור בריתוך,קוטר "24</t>
  </si>
  <si>
    <t>01.57.011.3510</t>
  </si>
  <si>
    <t>התקנה בלבד של ספחים שונים כגון: קשתות, הסתעפויות, מעברים וכד' לצינורות פלדה עם ציפוי פנים ועטיפה חיצונית וחיבור בריתוך,קוטר "16</t>
  </si>
  <si>
    <t>01.57.011.3470</t>
  </si>
  <si>
    <t>תוספת לצינורות מים מפלדה קוטר "18-"16 עבור עומק נוסף של 0.5 מ' - לכל עומק מעל 2.25 מ'</t>
  </si>
  <si>
    <t>01.57.011.0940</t>
  </si>
  <si>
    <t>תוספת לצינורות מים מפלדה קוטר "24-"20 עבור עומק נוסף של 0.5 מ' - עד לעומק 2.25 מ'</t>
  </si>
  <si>
    <t>01.57.011.0920</t>
  </si>
  <si>
    <t>תוספת לצינורות מים מפלדה קוטר "18-"16 עבור עומק נוסף של 0.5 מ' - עד לעומק 2.25 מ'</t>
  </si>
  <si>
    <t>01.57.011.0910</t>
  </si>
  <si>
    <t>צינורות פלדה קוטר "24, עובי דופן "1/4, עם עטיפה חיצונית פוליאתילן שחול תלת שכבתי דוגמת "טריו" או "APC-3" או ש"ע וציפוי פנים מלט צמנט, לא כולל ספחים למעט מחברים, מונחים בקרקע בעומק עד 2.25 מ', לרבות עבודות חפירה, עטיפת חול ומילוי חוזר</t>
  </si>
  <si>
    <t>01.57.011.0210</t>
  </si>
  <si>
    <t>צינורות פלדה קוטר "16, עובי דופן 3/16",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t>
  </si>
  <si>
    <t>01.57.011.0167</t>
  </si>
  <si>
    <t>צינורות פלדה קוטר "12, עובי דופן "3/16,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t>
  </si>
  <si>
    <t>01.57.011.0165</t>
  </si>
  <si>
    <t>צינורות פלדה קוטר "10, עובי דופן "3/16,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t>
  </si>
  <si>
    <t>01.57.011.0164</t>
  </si>
  <si>
    <t>צינורות פלדה קוטר 6",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t>
  </si>
  <si>
    <t>01.57.011.0153</t>
  </si>
  <si>
    <t>צינורות פלדה קוטר "4,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t>
  </si>
  <si>
    <t>01.57.011.0152</t>
  </si>
  <si>
    <t>צינורות פלדה קוטר "3,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t>
  </si>
  <si>
    <t>01.57.011.0151</t>
  </si>
  <si>
    <t>צינורות פלדה לאספקת מים</t>
  </si>
  <si>
    <t>01.57.011</t>
  </si>
  <si>
    <t>סה"כ לסלילת כבישים ורחבות</t>
  </si>
  <si>
    <t>סה"כ לעיצוב אספלט דקורטיבי</t>
  </si>
  <si>
    <t>מ"ר</t>
  </si>
  <si>
    <t>תוספת עבור פריימר להגברת הדבקה למשטחי בטון או אספלט שחוק מסוג "Street Bond Concrete Primer WB"</t>
  </si>
  <si>
    <t>01.51.083.0170</t>
  </si>
  <si>
    <t>ציפוי צבעוני על אספלט או בטון בפולימר אקרילי מחוזק אפוקסי צבעוני מסוג "Street Bond 150" או ש"ע, בשטח מעל 300 מ"ר, לפרט חלקי (כגון שביל אופניים, שטח החלקה לגלגיליות, שביל הליכה)</t>
  </si>
  <si>
    <t>01.51.083.0101</t>
  </si>
  <si>
    <t>עיצוב אספלט דקורטיבי</t>
  </si>
  <si>
    <t>01.51.083</t>
  </si>
  <si>
    <t>סה"כ לצביעה וסימון דרכים ומסלולים</t>
  </si>
  <si>
    <t>פס סימון אדום ברוחב 1.30 מטר לסימון נת"צ על פי מפרט לחומר הגוונה אדום בנתיבי תחבורה ציבורית של משרד התחבורה - מחירון נת"א</t>
  </si>
  <si>
    <t>01.51.082.9001</t>
  </si>
  <si>
    <t>צביעת מעויין בצבע צהוב (תמרור 503), לרבות אחריות 12 חודשים</t>
  </si>
  <si>
    <t>01.51.082.9000</t>
  </si>
  <si>
    <t>סימון סמל אופניים תמרור 804 (סמל אופניים וחץ), בגוון לבן, ע"י מדבקות עשויות מיריעות תרמופלסטיות ליישום בהתכה, מסוג "Tecmark" תוצרת "סימונים לישראל" או ש"ע, לרבות אחריות 36 חודשים.</t>
  </si>
  <si>
    <t>01.51.082.2210</t>
  </si>
  <si>
    <t>סימון שביל ונתיב אופניים בחומר להגוונה ירוקה דו רכיבי לאזורי "קונפליקט" (מפגש רצועות לתנועת אופניים עם נתיבי תנועת רכב מנועי), מאושר על ידי הוועדה הבינמשרדית להתקני תנועה, לרבות אחריות 24 חודשים</t>
  </si>
  <si>
    <t>01.51.082.1810</t>
  </si>
  <si>
    <t>נגיש- סימון מסגרת לרחבת היערכות בתחנות אוטובוס עבור אנשים עם מוגבלות הנעזרים בכיסא גלגלים, המסגרת במידות 200/250 ס"מ בצבע כחול, לרבות צביעה בשבלונה של סמל נכים בצבע לבן על רקע כחול במידות 60/60 ס"מ, לרבות אחריות 12 חודשים</t>
  </si>
  <si>
    <t>01.51.082.0507</t>
  </si>
  <si>
    <t>סימון סמל אופניים מתוך תמרור 804, בצבע חד רכיבי לבן</t>
  </si>
  <si>
    <t>01.51.082.0470</t>
  </si>
  <si>
    <t>צביעת אבני שפה בצבע חד רכיבי לבן/צהוב, לרבות אחריות 6 חודשים</t>
  </si>
  <si>
    <t>01.51.082.0400</t>
  </si>
  <si>
    <t>צביעת חץ משולש בצבע חד רכיבי לבן/צהוב, לרבות אחריות 6 חודשים</t>
  </si>
  <si>
    <t>01.51.082.0320</t>
  </si>
  <si>
    <t>צביעת חץ כפול בצבע חד רכיבי לבן/צהוב, לרבות אחריות 6 חודשים</t>
  </si>
  <si>
    <t>01.51.082.0310</t>
  </si>
  <si>
    <t>צביעת חץ בודד בצבע חד רכיבי לבן/צהוב, לרבות אחריות 6 חודשים</t>
  </si>
  <si>
    <t>01.51.082.0300</t>
  </si>
  <si>
    <t>צביעת קווי עצירה ברוחב 50 ס"מ בצבע חד רכיבי לבן/צהוב, לרבות אחריות 6 חודשים</t>
  </si>
  <si>
    <t>01.51.082.0220</t>
  </si>
  <si>
    <t>צביעת מעברי חצייה (קווים ברוחב 50 ס"מ)בצבע חד רכיבי לבן/צהוב, לרבות אחריות 6 חודשים</t>
  </si>
  <si>
    <t>01.51.082.0210</t>
  </si>
  <si>
    <t>צביעת קווים ברוחב 30 ס"מ בצבע חד רכיבי לבן/צהוב מלא/מקווקו, לרבות אחריות 12 חודשים</t>
  </si>
  <si>
    <t>01.51.082.0030</t>
  </si>
  <si>
    <t>צביעת קווים ברוחב 20 ס"מ בצבע חד רכיבי לבן/צהוב מלא/מקווקו, לרבות אחריות 6 חודשים</t>
  </si>
  <si>
    <t>01.51.082.0025</t>
  </si>
  <si>
    <t>צביעת קווים ברוחב 10 ס"מ בצבע חד רכיבי לבן/צהוב מלא/מקווקו, לרבות אחריות 6 חודשים</t>
  </si>
  <si>
    <t>01.51.082.0009</t>
  </si>
  <si>
    <t>צביעה וסימון דרכים ומסלולים</t>
  </si>
  <si>
    <t>01.51.082</t>
  </si>
  <si>
    <t>סה"כ לתמרור ושילוט</t>
  </si>
  <si>
    <t>שלט מסוג בין עירוני זוהר, מחזיר אור בדרגה 2 H.I (דרגת רב עוצמה), לדרך בין עירונית, עשוי מפח אלומיניום בעובי 2 מ"מ, לרבות מסגרת בחתך מינימלי של 30/30 מ"מ וחיבור, בשטח עד 4 מ"ר, ללא עמודים</t>
  </si>
  <si>
    <t>01.51.081.1521</t>
  </si>
  <si>
    <t>עמוד מגולוון קוטר "3 לתמרור מסוג עירוני, כולל יסוד ופקק בחלק העליון</t>
  </si>
  <si>
    <t>01.51.081.0050</t>
  </si>
  <si>
    <t>תמרור תחבורה ציבורית זוהר מחזיר אור מסוג עירוני, דרגת מחזיר אור RA1 לפי ת"י 12899 חלק 1, ללא עמוד</t>
  </si>
  <si>
    <t>01.51.081.0021</t>
  </si>
  <si>
    <t>תמרור איסורים והגבלות זוהר מחזיר אור מסוג עירוני, דרגת מחזיר אור RA1 לפי ת"י 12899 חלק 1, ללא עמוד</t>
  </si>
  <si>
    <t>01.51.081.0020</t>
  </si>
  <si>
    <t>תמרור מודיעין זוהר מחזיר אור מסוג עירוני, דרגת מחזיר אור RA1 לפי ת"י 12899 חלק 1, ללא עמוד</t>
  </si>
  <si>
    <t>01.51.081.0019</t>
  </si>
  <si>
    <t>תמרור זכות קדימה זוהר מחזיר אור מסוג עירוני, דרגת מחזיר אור RA1 לפי ת"י 12899 חלק 1, ללא עמוד</t>
  </si>
  <si>
    <t>01.51.081.0018</t>
  </si>
  <si>
    <t>תמרור הוריה זוהר מחזיר אור מסוג עירוני, דרגת מחזיר אור RA1 לפי ת"י 12899 חלק 1, ללא עמוד</t>
  </si>
  <si>
    <t>01.51.081.0017</t>
  </si>
  <si>
    <t>תמרור אזהרה זוהר מחזיר אור מסוג עירוני, דרגת מחזיר אור RA1 לפי ת"י 12899 חלק 1, ללא עמוד</t>
  </si>
  <si>
    <t>01.51.081.0015</t>
  </si>
  <si>
    <t>תמרור ושילוט</t>
  </si>
  <si>
    <t>01.51.081</t>
  </si>
  <si>
    <t>סה"כ לייצוב, חיפוי ודיפון מדרונות, קרקע טבעית ותעלות</t>
  </si>
  <si>
    <t>ייצוב מדרונות ברצועות ייצוב מסוג "גאוקו 20" (Geoco) או ש"ע במערך מעויינים, בגובה 20 ס"מ ובאורך צלע 1.80 מ', מסיבי קוקוס במשקל 200 גר'/מ"ר, לרבות עיגון (לא כולל אדמה גננית)</t>
  </si>
  <si>
    <t>01.51.071.0210</t>
  </si>
  <si>
    <t>ייצוב, חיפוי ודיפון מדרונות, קרקע טבעית ותעלות</t>
  </si>
  <si>
    <t>01.51.071</t>
  </si>
  <si>
    <t>סה"כ לתאי בקרה - תפיסה (קולטנים)</t>
  </si>
  <si>
    <t>תא ניקוז משולב מרכיבי בטון טרומיים/מבטון יצוק באתר, דוגמת MD-8, במידות 100X120 ס''מ עם רשת מלבנית מיצקת ברזל וללא אבן צד, בעומק מעל 2.01 ועד 3 מ'</t>
  </si>
  <si>
    <t>01.51.064.9050</t>
  </si>
  <si>
    <t>תא ניקוז משולב מרכיבי בטון טרומיים/מבטון יצוק באתר, דוגמת MD-8, במידות 100X120 ס''מ עם רשת מלבנית מיצקת ברזל ואבן צד, בעומק מעל 2.01 ועד 3 מ'</t>
  </si>
  <si>
    <t>01.51.064.9040</t>
  </si>
  <si>
    <t>תא ניקוז משולב מרכיבי בטון טרומיים/מבטון יצוק באתר, גודמת MD-8, במידות 100X120 ס''מ עם רשת מלבנית מיצקת ברזל ואבן צד, בעומק עד 2 מ'</t>
  </si>
  <si>
    <t>01.51.064.9030</t>
  </si>
  <si>
    <t>תא קליטה ראשי מרכיבי בטון טרומיים/מבטון יצוק באתר, דוגמת MD-25, במידות 80X80 ס''מ או 78X78 ס"מ עם רשת מלבנית מיצקת ברזל וללא אבן צד, בעומק עד 2 מ'</t>
  </si>
  <si>
    <t>01.51.064.9020</t>
  </si>
  <si>
    <t>תא קליטה ראשי מרכיבי בטון טרומיים/מבטון יצוק באתר, דוגמת MD-5, במידות 80X80 ס''מ או 78X78 ס"מ עם רשת מלבנית מיצקת ברזל ואבן צד, בעומק עד 2 מ'</t>
  </si>
  <si>
    <t>01.51.064.9010</t>
  </si>
  <si>
    <t>תוספת לתא קליטה ראשי עבור תא קליטה אמצעי/סופי במידות 76/37 ס"מ ובעומק פנים 0.51 מ', ללא אבן שפה, מס' רשתות 1 ומסגרת, לעומס 25 טון C250</t>
  </si>
  <si>
    <t>01.51.064.0060</t>
  </si>
  <si>
    <t>תא קליטה ראשי במידות 76/37 ס"מ ובעומק 1.25 מ' ללא אבן שפה, מס' רשתות 1 ומסגרת, לעומס 25 טון C250</t>
  </si>
  <si>
    <t>01.51.064.0050</t>
  </si>
  <si>
    <t>תוספת לתא קליטה ראשי עבור תא קליטה אמצעי/סופי במידות 80/50 ס"מ ובעומק פנים 0.45 מ', לרבות אבן שפה מיצקת, מס' רשתות 1 ומסגרת, לעומס 25 טון C250</t>
  </si>
  <si>
    <t>01.51.064.0030</t>
  </si>
  <si>
    <t>תא קליטה ראשי במידות 80/50 ס"מ ובעומק מעל 1.25 מ' ועד 2.0 מ', לרבות אבן שפה מיצקת, מס' רשתות 1 ומסגרת, לעומס 25 טון C250</t>
  </si>
  <si>
    <t>01.51.064.0020</t>
  </si>
  <si>
    <t>תא קליטה ראשי במידות 80/50 ס"מ ובעומק 1.25 מ' לרבות אבן שפה מיצקת, מס' רשתות 1 ומסגרת, לעומס 25 טון C250</t>
  </si>
  <si>
    <t>01.51.064.0010</t>
  </si>
  <si>
    <t>תאי בקרה - תפיסה (קולטנים)</t>
  </si>
  <si>
    <t>01.51.064</t>
  </si>
  <si>
    <t>סה"כ לעבודות אספלט</t>
  </si>
  <si>
    <t>יריעות איטום ביטומניות אלסטרומריות מסוג "פוליפז 3/250 SP" או ש"ע, ע"ג שכבת אספלט קיימת לפני ריבודה מחדש למניעת השתקפות הסדיקה וחדירת מים לשתית בעובי 2.8-3.2 מ"מ. היריעות עשויות מפוליאסטר עם ציפוי חול, לרבות פריימר ביטומני מסוג MS-10 בכמות של כ- 250 גר'/מ"ר או ש"ע לפני הדבקת יריעות האיטום</t>
  </si>
  <si>
    <t>01.51.040.0510</t>
  </si>
  <si>
    <t>שכבה נושאת עליונה בעובי 4 ס"מ, תערובת אספלטית נקבובית (תא"נ - אספלט שקט בזלתי) גודל מקסימלי 9.5/12.5 מ"מ ("1/2,"3/8), ביטומן 74-10 PG תכולת ביטומן בסיסית של 5% ותכולת סיבים של 0.3% ותכולת סיד של 1.25%, לרבות פיזור והידוק</t>
  </si>
  <si>
    <t>01.51.040.0112</t>
  </si>
  <si>
    <t>טון</t>
  </si>
  <si>
    <t>תוספת לאספלט עבור ביטומן מסוג ביטומן 76-10 PG במקום ביטומן מסוג 68-10 PG</t>
  </si>
  <si>
    <t>01.51.040.0101</t>
  </si>
  <si>
    <t>תוספת לאספלט עבור ביטומן מסוג ביטומן 74-10 PG או 70-10 PG במקום ביטומן מסוג 68-10 PG</t>
  </si>
  <si>
    <t>01.51.040.0099</t>
  </si>
  <si>
    <t>תוספת לאספלט עבור אבן מסוג בזלת במקום אבן מסוג דולומיט</t>
  </si>
  <si>
    <t>01.51.040.0098</t>
  </si>
  <si>
    <t>בטון אספלט למדרכות ושבילים בעובי 5 ס"מ מתערובת עם אבן דולומיט גודל מקסימלי 12.5 מ"מ ("1/2), ביטומן 68-10 PG, לרבות פיזור והידוק</t>
  </si>
  <si>
    <t>01.51.040.0066</t>
  </si>
  <si>
    <t>בטון אספלט למדרכות ושבילים בעובי 4 ס"מ מתערובת עם אבן דולומיט גודל מקסימלי 12.5 מ"מ ("1/2), ביטומן 68-10 PG, לרבות פיזור והידוק</t>
  </si>
  <si>
    <t>01.51.040.0065</t>
  </si>
  <si>
    <t>שכבה נושאת עליונה בכבישים מבטון אספלט בעובי 4 ס"מ מתערובת עם אבן דולומיט גודל מקסימלי 19 מ"מ ("3/4), ביטומן 68-10 PG, לרבות פיזור והידוק</t>
  </si>
  <si>
    <t>01.51.040.0043</t>
  </si>
  <si>
    <t>שכבה נושאת עליונה בכבישים מבטון אספלט בעובי 4 ס"מ מתערובת עם אבן דולומיט גודל מקסימלי 12.5 מ"מ ("1/2), ביטומן 68-10 PG, לרבות פיזור והידוק</t>
  </si>
  <si>
    <t>01.51.040.0042</t>
  </si>
  <si>
    <t>שכבה נושאת עליונה בכבישים מבטון אספלט בעובי 3 ס"מ מתערובת עם אבן דולומיט גודל מקסימלי 12.5 מ"מ ("1/2), ביטומן 68-10 PG, לרבות פיזור והידוק</t>
  </si>
  <si>
    <t>01.51.040.0041</t>
  </si>
  <si>
    <t>שכבה מקשרת מבטון אספלט בעובי 7 ס"מ מתערובת עם אבן דולומיט גודל מקסימלי 25 מ"מ ("1), ביטומן 68-10 PG, לרבות פיזור והידוק</t>
  </si>
  <si>
    <t>01.51.040.0024</t>
  </si>
  <si>
    <t>שכבה מקשרת מבטון אספלט בעובי 6 ס"מ מתערובת עם אבן דולומיט גודל מקסימלי 25 מ"מ ("1), ביטומן 68-10 PG, לרבות פיזור והידוק</t>
  </si>
  <si>
    <t>01.51.040.0023</t>
  </si>
  <si>
    <t>שכבה מקשרת מבטון אספלט בעובי 5 ס"מ מתערובת עם אבן דולומיט גודל מקסימלי 25 מ"מ ("1), ביטומן 68-10 PG, לרבות פיזור והידוק</t>
  </si>
  <si>
    <t>01.51.040.0022</t>
  </si>
  <si>
    <t>ציפוי מאחה באימולסיה ביטומנית בשיעור של 0.5 ק"ג/מ''ר</t>
  </si>
  <si>
    <t>01.51.040.0016</t>
  </si>
  <si>
    <t>ציפוי יסוד באימולסיה ביטומנית בשיעור של 0.8-1.2 ק"ג/מ''ר</t>
  </si>
  <si>
    <t>01.51.040.0011</t>
  </si>
  <si>
    <t>עבודות אספלט</t>
  </si>
  <si>
    <t>01.51.040</t>
  </si>
  <si>
    <t>סה"כ למצעים ותשתיות</t>
  </si>
  <si>
    <t>מצע סוג א' לרבות פיזור והידוק מבוקר, המצע יסופק ממחצבה מאושרת. המחיר הינו לכמות מעל 500 מ"ק</t>
  </si>
  <si>
    <t>01.51.030.0010</t>
  </si>
  <si>
    <t>מצעים ותשתיות</t>
  </si>
  <si>
    <t>01.51.030</t>
  </si>
  <si>
    <t>סה"כ לעבודות עפר</t>
  </si>
  <si>
    <t>הידוק מבוקר של קרקע יסוד מקורית (הידוק שתית)</t>
  </si>
  <si>
    <t>01.51.020.0120</t>
  </si>
  <si>
    <t>חפירה כללית בשטח לרבות העמסה, הובלה, פיזור, הידוק רגיל ופינוי עודפי חפירה מאתר העבודה, לכמות מעל 5000 מ"ק</t>
  </si>
  <si>
    <t>01.51.020.0010</t>
  </si>
  <si>
    <t>חפירה כללית בשטח לרבות העמסה, הובלה, פיזור, הידוק רגיל ופינוי עודפי חפירה מאתר העבודה לכמות של עד 5000 מ"ק</t>
  </si>
  <si>
    <t>01.51.020.0009</t>
  </si>
  <si>
    <t>01.51.020</t>
  </si>
  <si>
    <t>סה"כ לעבודות הכנה ופירוק</t>
  </si>
  <si>
    <t>ביטול קו ניקוז קיים בקוטר עד 80 ס''מ, ללא פירוק צינור, לרבות כל העבודות והחומרים הנדרשים לפי הפרט המצורף למסמכי המרכז.</t>
  </si>
  <si>
    <t>01.51.010.9030</t>
  </si>
  <si>
    <t>פירוק צינור ניקוז מבטון או פי.וי.סי בקוטר עד 80 ס''מ ובעומק כלשהו, לרבות מילוי הבור עם CLSM עד תחתית מבנה כביש/מדרכה</t>
  </si>
  <si>
    <t>01.51.010.9020</t>
  </si>
  <si>
    <t>פירוק וריצוף מחדש לעבודות עד 50 מ' כולל החלפת מרצפות שבורות (למעט אזור תל אביב, חיפה וירושלים שתחול תוספת %50 ) כולל אספקת חומרים ופינוי עודפים</t>
  </si>
  <si>
    <t>01.51.010.9000</t>
  </si>
  <si>
    <t>פירוק מבנה תחנת אוטובוס/טרמפיאדה, לרבות מילוי הבורות</t>
  </si>
  <si>
    <t>01.51.010.1500</t>
  </si>
  <si>
    <t>פירוק קיר גדר עם ציפוי אבן בעובי כולל של עד 35 ס"מ ובגובה עד 1.5 מ', לרבות פירוק הביסוס</t>
  </si>
  <si>
    <t>01.51.010.0600</t>
  </si>
  <si>
    <t>פירוק מעקות הולכה או הפרדה להולכי רגל, לרבות מילוי בור היסוד, לשימוש חוזר</t>
  </si>
  <si>
    <t>01.51.010.0502</t>
  </si>
  <si>
    <t>פירוק ריצוף אבנים משתלבות, לרבות שכבת מצע חול 5 ס"מ</t>
  </si>
  <si>
    <t>01.51.010.0460</t>
  </si>
  <si>
    <t>פירוק אבני שפה ופנויין</t>
  </si>
  <si>
    <t>01.51.010.0440</t>
  </si>
  <si>
    <t>קרצוף מיסעת אספלט קיים בעובי מעל 20 ס"מ ועד 40 ס"מ. המחיר הינו לשטח מעל 500 מ"ר ועד 1000 מ"ר</t>
  </si>
  <si>
    <t>01.51.010.0417</t>
  </si>
  <si>
    <t>קרצוף מיסעת אספלט קיים בעובי 2-5 ס"מ. המחיר הינו לשטח מעל 1000 מ"ר</t>
  </si>
  <si>
    <t>01.51.010.0408</t>
  </si>
  <si>
    <t>פירוק מיסעת אספלט/בטון בעובי מעל 8 ס"מ ועד 20 ס"מ</t>
  </si>
  <si>
    <t>01.51.010.0401</t>
  </si>
  <si>
    <t>פירוק מיסעת אספלט/בטון בעובי עד 8 ס"מ</t>
  </si>
  <si>
    <t>01.51.010.0400</t>
  </si>
  <si>
    <t>תוספת לסעיפי פירוק תאי קליטה או תאי בקרה עבור מילוי הבור בתערובת CLSM במקום מילוי בשכבות חול/מצע מהודק</t>
  </si>
  <si>
    <t>01.51.010.0243</t>
  </si>
  <si>
    <t>פירוק תאי קליטה עם 3 רשתות, לרבות מילוי הבור עם חול או מצע מהודק</t>
  </si>
  <si>
    <t>01.51.010.0241</t>
  </si>
  <si>
    <t>פירוק תאי קליטה עם 2 רשתות, לרבות מילוי הבור עם חול או מצע מהודק</t>
  </si>
  <si>
    <t>01.51.010.0240</t>
  </si>
  <si>
    <t>פירוק תאי קליטה עם רשת אחת, לרבות מילוי הבור עם חול או מצע מהודק</t>
  </si>
  <si>
    <t>01.51.010.0239</t>
  </si>
  <si>
    <t>עקירת עצים בשלמותם (לרבות כריתת העץ ועקירת הגדם) שהיקף גזעם הנמדד בגובה 1.0 מ' מעל פני הקרקע הינו מעל 90 וגובהם מעל 6.0 מ' ועד 11.0 מ', לרבות ריסוס הבור, מילוי הבור והידוק , כופר ע"ח המזמין</t>
  </si>
  <si>
    <t>01.51.010.0055</t>
  </si>
  <si>
    <t>עקירת עצים בשלמותם (לרבות כריתת העץ ועקירת הגדם) שהיקף גזעם הנמדד בגובה 1.0 מ' מעל פני הקרקע הינו מעל 60 ס"מ ועד 90 וגובהם מעל 6.0 מ' ועד 11.0 מ', לרבות ריסוס הבור, מילוי הבור והידוק , כופר ע"ח המזמין</t>
  </si>
  <si>
    <t>01.51.010.0054</t>
  </si>
  <si>
    <t>עקירת עצים בשלמותם (לרבות כריתת העץ ועקירת הגדם) שהיקף גזעם הנמדד בגובה 1.0 מ' מעל פני הקרקע הינו מעל 40 ס"מ ועד 60 ס"מ וגובהם עד 6.0 מ', לרבות ריסוס הבור, מילוי הבור והידוק (המחיר ל-6 עצים מינימום, עבור כמות קטנה יותר - ראה הערות בתחילת תת הפרק), כופר ע"ח המזמין</t>
  </si>
  <si>
    <t>01.51.010.0049</t>
  </si>
  <si>
    <t>עקירת עצים בשלמותם (לרבות כריתת העץ ועקירת הגדם) שהיקף גזעם הנמדד בגובה 1.0 מ' מעל פני הקרקע הינו מעל 20 ס"מ ועד 30 ס"מ וגובהם עד 6.0 מ', לרבות ריסוס הבור, מילוי הבור והידוק (המחיר ל-6 עצים מינימום, עבור כמות קטנה יותר - ראה הערות בתחילת תת הפרק), כופר ע"ח המזמין</t>
  </si>
  <si>
    <t>01.51.010.0046</t>
  </si>
  <si>
    <t>עבודות הכנה ופירוק</t>
  </si>
  <si>
    <t>01.51.010</t>
  </si>
  <si>
    <t>סה"כ לסביבת התחנה</t>
  </si>
  <si>
    <t>סה"כ לסביבת התחנה - מחוץ לרצועת מתע"ן</t>
  </si>
  <si>
    <t>ספסל הישענות חוץ/פנים כולל ייצור, ביסוס, התקנה באתר (בנוסף לפריט הקיים בסככה)</t>
  </si>
  <si>
    <t>01.46.030.9004</t>
  </si>
  <si>
    <t>אספקת תמרור או שלט מאלוניום בעובי של 2.5 מ"מ מכל סוג, לא כולל עמודים, מצופה במדבקה מחזירת אור לתמרורים 505 ו-506 (50X60 ס"מ), דו צדדי כולל הפקה של הטקסט על בסיס קובץ שיועבר ובהתאם להנחיות</t>
  </si>
  <si>
    <t>01.46.030.9003</t>
  </si>
  <si>
    <t>שלט דיגיטלי משולב, מותקנת בסככה לפי מפרט הטכני, כולל שנת בדק מיום אישור ההתקנה (כולל תקשרות סלולרית בשנת הבדק)</t>
  </si>
  <si>
    <t>01.46.030.9002</t>
  </si>
  <si>
    <t>או"ה סככת יחיד 8 מ' לרבות כל הנדרש בסעיף 46.03.0003, 46.03.0002</t>
  </si>
  <si>
    <t>01.46.030.9001</t>
  </si>
  <si>
    <t>או"ה סככת יחיד 4 מ' לרבות כל הנדרש בסעיף 46.03.0003, 46.03.0002</t>
  </si>
  <si>
    <t>01.46.030.9000</t>
  </si>
  <si>
    <t>מחיר היחידה כולל את עלויות הייצור, אספקה והתקנה מלאה של כל הסככה כמפורט בחוברת הייצור לרבות תיאום תכנון ביצוע מול קבלן ראשי.</t>
  </si>
  <si>
    <t>01.46.030.0003</t>
  </si>
  <si>
    <t>התכנון יכלול את כלל אלמנטי הסככה, ארון טכני מובנה, פתרונות עבור חשמל, תאורה, הארקה, חיווט, שילוב השילוט האלקטרוני המשולב, ביסוס הסככה, ספסלי ישיבה, ספסל הישענות (פרט לדגם 4 מ'), מגיני רוח, הכנה לרמקול, מצלמה, אביזרי שילוט נלווים וגמרים. כל שלבי התכנון ילוו באישורים הנדרשים מהקונסטרוקטור ומחשמלאי מוסמך. בסיום שלב התכנון, תוגש למזמין תכנית עבודה מפורטת לרבות תוכנית Tooling הכוללת את כל הפרטים הרלוונטיים בהתאם למפרט הטכני המיוחד, לצורך אישור תכנון סופי, ניסוי תפקוד ואישור תחזוקה. הסככה תותקן באתר שייבחר המזמין</t>
  </si>
  <si>
    <t>01.46.030.0002</t>
  </si>
  <si>
    <t>סביבת התחנה - מחוץ לרצועת מתע"ן</t>
  </si>
  <si>
    <t>01.46.030</t>
  </si>
  <si>
    <t>סה"כ לגידור</t>
  </si>
  <si>
    <t>סה"כ למעקות לבניה ורוויה</t>
  </si>
  <si>
    <t>גדר הולכה מגולוונת וצבועה בצביעת אפוקל לפי פרט, מדגם "X" תוצרת "אי.אם שגב" או ש"ע, לרבות עיגון בריצוף ותיקונים סביב הרגל</t>
  </si>
  <si>
    <t>01.44.022.9000</t>
  </si>
  <si>
    <t>מאחז יד מצינור קוטר 1 1/2" מעוגן לקיר ע"י צינור קוטר 16 מ"מ ובגובה 1.05 מ', לרבות רוזטות לכיסוי החיבור. מאחז היד מגולוון וצבוע</t>
  </si>
  <si>
    <t>01.44.022.0200</t>
  </si>
  <si>
    <t>מעקה דגם "כנרת" או "גדרה" או "הדס" או ש"ע עם עמודי פלדה מפרופיל 50/50/2 מ"מ כל 2.0 מ' ובגובה 1.05-1.1 מ' וניצבים מפרופילים 20/20/1.5 מ"מ ובמרווח של 99 מ"מ המחוברים לפרופילים אופקיים 50/25/2 מ"מ, לרבות חיבור המסגרת לעמוד במחברים עיוורים ויסודות בטון בודדים</t>
  </si>
  <si>
    <t>01.44.022.0010</t>
  </si>
  <si>
    <t>מעקות לבניה ורוויה</t>
  </si>
  <si>
    <t>01.44.022</t>
  </si>
  <si>
    <t>סה"כ לריהוט חוץ, מתקני משחק וכושר</t>
  </si>
  <si>
    <t>סה"כ לפרגולה</t>
  </si>
  <si>
    <t>סככה/פרגולה דגם "סירה" בעלת קונטור אובלי וחיפוי דו צדדי של סריגי עץ מסוג לבחירה מחיר למ"ר. שלד מפלדה מגולונת צבועה בתנור בגוון RAL לבחירה. חיפוי - מעץ אורן פיני סימן 5או במבוק או איפאה.
עיגון בבטון/ בהתאם להנחיית קונסטרוקטור. המחיר אינו כולל ביסוס.</t>
  </si>
  <si>
    <t>01.42.071.9010</t>
  </si>
  <si>
    <t>פרגולה</t>
  </si>
  <si>
    <t>01.42.071</t>
  </si>
  <si>
    <t>סה"כ למשטחי בלימה למתקני משחק, כושר ומסלולי ריצה והחלקה</t>
  </si>
  <si>
    <t>נגיש- משטח גומי למתקני משחקים, תוצרת "פוליטן ספורט" או ש"ע, המורכב: מפריימר PB, שכבה עליונה המורכבת מ 70% EPDM צבעוני ו- 30% SBR שחור, בעובי 8-10 מ"מ, שכבה תחתונה פתיתי SBR בעובי משתנה בהתאם להוראות יצרן המתקנים וטבלת גובה נפילה מאושרת ע"י מכון התקנים (היציקה תתבצע ע"ג בטון או אספלט שישולמו בנפרד). המחיר למשטח של 70 מ"ר לפחות</t>
  </si>
  <si>
    <t>01.42.067.0020</t>
  </si>
  <si>
    <t>משטחי בלימה למתקני משחק, כושר ומסלולי ריצה והחלקה</t>
  </si>
  <si>
    <t>01.42.067</t>
  </si>
  <si>
    <t>סה"כ לברזיות</t>
  </si>
  <si>
    <t>נגיש - ברזיית קרור מפלב"מ (נירוסטה) ושוקת יצוקה מבטון, במידות 28/87 ס"מ ובגובה סופי 88 ס"מ, עם שני ברזי לחצן מוגנים אנטי ואנדלים בגבהים שונים, שוקת לכלבים ומערכת נגישה למילוי בקבוקים, דגם "שיאון" כדוגמת "שחם אריכא" או ש"ע, לרבות ביסוס, שוחת ניקוז ומערכת טעינה סולארית</t>
  </si>
  <si>
    <t>01.42.042.9000</t>
  </si>
  <si>
    <t>ברזיות</t>
  </si>
  <si>
    <t>01.42.042</t>
  </si>
  <si>
    <t>סה"כ לאשפתונים, מסתורי אשפה ופחים טמוני קרקע/שקועי קרקע</t>
  </si>
  <si>
    <t>אשפתון מלבני עשוי מפלדה מגולוונת וצבוע בתנור בצביעה אלקטרוסטטית בשילוב מלוחות עץ בנפח 60 ליטר, במידות 45/41 ס"מ ובגובה 76 ס"מ, דגם "טל" כדוגמת "הדס ריהוט רחוב" או ש"ע, לרבות מיכל פנימי נשלף מפלדה מגולוונת, מכסה נפתח עם צירים, מאפרה נשלפת מפלב"מ (נירוסטה) וביסוס/עיגון</t>
  </si>
  <si>
    <t>01.42.041.0074</t>
  </si>
  <si>
    <t>אשפתונים, מסתורי אשפה ופחים טמוני קרקע/שקועי קרקע</t>
  </si>
  <si>
    <t>01.42.041</t>
  </si>
  <si>
    <t>סה"כ למחסומים לרכב ומתקני חנייה לאופניים</t>
  </si>
  <si>
    <t>מתקן אופניים דגם "קנה" מק"ט 5028 תוצרת חברת "אי.אם שגב" או ש"ע, עשוי מצינור נירוסטה 304 , לרבות ביסוס ועיגון</t>
  </si>
  <si>
    <t>01.42.030.9010</t>
  </si>
  <si>
    <t>עמודון קלאסיקו / קלאסונית בודד או ש"ע במידות 11.5/11.5/25 
ס"מ בגוון כלשהו</t>
  </si>
  <si>
    <t>01.42.030.9000</t>
  </si>
  <si>
    <t>עמוד מחסום לרכב דגם "גלילי", עשוי מפלב"מ 316 (נירוסטה) בקוטר "6 ובגובה 80 ס"מ, לרבות ביסוס ועיגון</t>
  </si>
  <si>
    <t>01.42.030.0084</t>
  </si>
  <si>
    <t>מחסומים לרכב ומתקני חנייה לאופניים</t>
  </si>
  <si>
    <t>01.42.030</t>
  </si>
  <si>
    <t>סה"כ לשולחנות פיקניק ומשחק, מערכות ישיבה ומתקנים למנגל</t>
  </si>
  <si>
    <t>מערכת ישיבה דגם "צוף נגישה" תוצרת "עמית ריהוט רחוב" או ש"ע, לרבות שולחן עשוי מלוחות עץ, ספסל ומושב. רגלי המערכת עשויים מיצקת ברזל, המערכת מעוגנת לקרקע. המחיר אינו כולל הובלה.</t>
  </si>
  <si>
    <t>01.42.021.9010</t>
  </si>
  <si>
    <t>מערכת ישיבה דגם "בר" כדוגמת "שחם אריכא" מק"ט 1670 או ש"ע, באורך 196 ס"מ, המערכת עשויה יציקת ברזל וקורות עץ</t>
  </si>
  <si>
    <t>01.42.021.0610</t>
  </si>
  <si>
    <t>שולחנות פיקניק ומשחק, מערכות ישיבה ומתקנים למנגל</t>
  </si>
  <si>
    <t>01.42.021</t>
  </si>
  <si>
    <t>סה"כ לספסלים</t>
  </si>
  <si>
    <t>ספסל דגם "+SUN" כדוגמת "הדס ריהוט רחוב" או ש"ע במידות 180/71 ס"מ ובגובה 86 ס"מ, עשוי מלוחות עץ אורן מהוקצע, מחוטאים וצבועים בלזור, רגליים ושלדה מיציקה ברזל צבועה בתנור בצביעה אלקטרוסטטית, לרבות ביסוס/עיגון</t>
  </si>
  <si>
    <t>01.42.020.0052</t>
  </si>
  <si>
    <t>ספסלים</t>
  </si>
  <si>
    <t>01.42.020</t>
  </si>
  <si>
    <t>ריהוט חוץ, מתקני משחק וכושר</t>
  </si>
  <si>
    <t>סה"כ לגינון והשקיה</t>
  </si>
  <si>
    <t>סה"כ לנטיעה והעתקת עצים בתחום האתר</t>
  </si>
  <si>
    <t>מגן לעץ באזורי עבודה, עשוי מלוחות פח מגולוון וצבוע דגם "איסכורית" בגובה 2.0 מ', מקיף את גזע העץ בכיסוי מלא, מידות המגן 1.0/2.0 מ', לרבות 4 עמודי מתכת (בזנטים) בפינות וקשירת הפחים בחוט ברזל שזור</t>
  </si>
  <si>
    <t>01.41.020.0810</t>
  </si>
  <si>
    <t>גיזום מקצועי של עצים גדולים (בגובה מעל 6 מ' ועד 8 מ') לפי הוראות המפקח, לרבות מריחה על פצעי הגיזום מעל קוטר 5 ס"מ משחת עצים מסוג "Bylaton" או "Lake Balzam" או ש"ע, לרבות ריכוז הגזם סמוך לאתר (המחיר ל - 4 עצים מינימום)</t>
  </si>
  <si>
    <t>01.41.020.0492</t>
  </si>
  <si>
    <t>העתקה "חפוזה" של עץ בוגר גדול בגובה מ- 7.01 מ' ועד 10 מ', באופן מדורג ורב שלבי על פי הנחיות ובליווי אגרונום ושתילתו מחדש לרבות כל הטיפולים הדרושים</t>
  </si>
  <si>
    <t>01.41.020.0353</t>
  </si>
  <si>
    <t>העתקה "חפוזה" של עץ בוגר בינוני בגובה מ- 4.01 מ' ועד 7 מ', באופן מדורג ורב שלבי על פי הנחיות ובליווי אגרונום ושתילתו מחדש לרבות כל הטיפולים הדרושים</t>
  </si>
  <si>
    <t>01.41.020.0352</t>
  </si>
  <si>
    <t>עצים בגודל 10.5 מקבוצת עצים של צימוח בינוני, בקוטר גזע 100 מ"מ המדוד בגובה 20 ס"מ מעל פני הקרקע, נפח גוש 140 ליטר, לרבות 60 ליטר קומפוסט, דשן בשחרור איטי, 3 סמוכות עץ מחוטאות באורך של 3.0 מ'. המחיר הינו לכמות מינימלית של 20 עצים</t>
  </si>
  <si>
    <t>01.41.020.0205</t>
  </si>
  <si>
    <t>עצים בגודל 9 מקבוצת עצים מהירי צימוח, בקוטר גזע 63 מ"מ המדוד בגובה 20 ס"מ מעל פני הקרקע, נפח גוש 72 ליטר, לרבות 50 ליטר קומפוסט, דשן איטי שחרור, 3 סמוכות עץ מחוטאות באורך כללי של 3.0 מ'. המחיר הינו לכמות מינימלית של 20 עצים</t>
  </si>
  <si>
    <t>01.41.020.0191</t>
  </si>
  <si>
    <t>שתילים בגודל 4 (3 ליטר)</t>
  </si>
  <si>
    <t>01.41.020.0040</t>
  </si>
  <si>
    <t>נטיעה והעתקת עצים בתחום האתר</t>
  </si>
  <si>
    <t>01.41.020</t>
  </si>
  <si>
    <t>סה"כ לתוחמי דשא, מגבילי שורשים, בתי גידול לעצים, כוורות לשריון דשא ויריעות</t>
  </si>
  <si>
    <t>השקיה לערוגות גינון רציפות: כגון ראש מערכת, צינורות טפטוף, שרוולים, וכו' וכלל מרכיבי ההשקיה הנדרשים</t>
  </si>
  <si>
    <t>01.41.013.9020</t>
  </si>
  <si>
    <t>השקיה לפתחי עצים בריצוף: כגון ראש מערכת, צינורות טפטוף, שרוולים, וכו' וכלל מרכיבי ההשקיה הנדרשים</t>
  </si>
  <si>
    <t>01.41.013.9010</t>
  </si>
  <si>
    <t>מגביל שורשים מונע חדירת שורשי עצים לכבישים ומדרכות ומונע נזקים למערכות כבלים, ניקוז וביוב, מסוג "רוטקונטרול" או ש"ע, עשוי מיריעת סיבי פוליפרופילן מולחמים, לפריסה אורכית בגובה 172 ס"מ ובעובי 0.7-0.6 מ"מ לפני הנטיעות ותשתיות, לרבות חיבור הקצוות בחפיפה של 50 ס"מ או באמצעות סרטי הדבקה/הלחמה לפי הוראות היצרן. (המחיר הינו לכמות מינימום של 100 מ"א)</t>
  </si>
  <si>
    <t>01.41.013.0330</t>
  </si>
  <si>
    <t>תוחמי דשא, מגבילי שורשים, בתי גידול לעצים, כוורות לשריון דשא ויריעות</t>
  </si>
  <si>
    <t>01.41.013</t>
  </si>
  <si>
    <t>סה"כ לעיבוד הקרקע, אדמת גן וקומפוסט</t>
  </si>
  <si>
    <t>אדמה גננית, לרבות פיזור בשטח - בכמויות גדולות מעל 20 מ"ק</t>
  </si>
  <si>
    <t>01.41.011.0210</t>
  </si>
  <si>
    <t>זיבול בזבל כופתיגן או בזבל קומפוסט מועשר בכמות של 20 מ"ק/דונם לרבות תיחוח ויישור כללי</t>
  </si>
  <si>
    <t>01.41.011.0120</t>
  </si>
  <si>
    <t>עיבוד הקרקע לעומק 20 ס"מ, לרבות הפיכת הקרקע ותיחוחה בכלים מכניים ויישור גנני סופי, באדמות קלות ובינוניות, בחלקה אשר שטחה מעל 250 מ"ר ועד 1000 מ"ר</t>
  </si>
  <si>
    <t>01.41.011.0020</t>
  </si>
  <si>
    <t>עיבוד הקרקע, אדמת גן וקומפוסט</t>
  </si>
  <si>
    <t>01.41.011</t>
  </si>
  <si>
    <t>גינון והשקיה</t>
  </si>
  <si>
    <t>סה"כ לפיתוח נופי</t>
  </si>
  <si>
    <t>סה"כ לקירות כובד וגדרות בטון</t>
  </si>
  <si>
    <t>נדבכי ראש (קופינג) מאריחי בטון בגמר מטולטש בחלק העליון ובחלק הקדמי, תוצרת "בלוק אמריקה" או ש"ע ברוחב 40 ס"מ, אורך 45 ס"מ ובעובי 8 ס"מ לקיר תומך/גדר ישר, מחיר יסוד 122 ש"ח/מ"א, לרבות הדבקה בדבק צמנטי גמיש</t>
  </si>
  <si>
    <t>01.40.070.0372</t>
  </si>
  <si>
    <t>קיר כובד/תומך נמוך בגובה 46-55 ס"מ מעל פני הקרקע (בתוספת שורת אבנים טמונה מתחת לפני הקרקע), בנוי מאבני בטון מסוג "קאנטרי מנור" תוצרת בלוק אמריקה" או ש"ע ברוחב 25 ס"מ, לרבות חפירה, מפתן פילוס, בד גיאוטכני, חצץ מנקז בגב הקיר והדבקת האבנים בדבק צמנטי גמיש מסוג " C2TE-S2" או ש"ע</t>
  </si>
  <si>
    <t>01.40.070.0312</t>
  </si>
  <si>
    <t>קירות כובד וגדרות בטון</t>
  </si>
  <si>
    <t>01.40.070</t>
  </si>
  <si>
    <t>סה"כ לקירות תומכים מבטון ובלוקי בטון</t>
  </si>
  <si>
    <t>קיר תומך מבטון מזוין ב-30 גלוי מצד אחד, בעובי 20 ס"מ ובגובה עד 2 מ', לרבות תפרים ונקזים. המחיר כולל עיבוד ראש הקיר וזיון (לפי 60 ק"ג למ"ק)</t>
  </si>
  <si>
    <t>01.40.061.0091</t>
  </si>
  <si>
    <t>יסוד עובר מבטון ב-30 לקיר תומך, עובי מ-20 ס"מ עד 40 ס"מ ורוחב עד 1 מ'. המחיר כולל זיון (לפי 60 ק"ג למ"ק)</t>
  </si>
  <si>
    <t>01.40.061.0071</t>
  </si>
  <si>
    <t>יסוד עובר מבטון ב-30 לקיר תומך, בעובי 20 ס"מ ורוחב מעל 1 מ'. המחיר כולל זיון (לפי 60 ק"ג למ"ק)</t>
  </si>
  <si>
    <t>01.40.061.0061</t>
  </si>
  <si>
    <t>חפירה עבור יסוד עובר לקיר תומך, בעומק עד 2 מ'</t>
  </si>
  <si>
    <t>01.40.061.0010</t>
  </si>
  <si>
    <t>קירות תומכים מבטון ובלוקי בטון</t>
  </si>
  <si>
    <t>01.40.061</t>
  </si>
  <si>
    <t>סה"כ לאבני שפה וגן, אבני תיחום</t>
  </si>
  <si>
    <t>אבן תיחום לאי תנועה, במידות 25/45/50 ס"מ לרבות יסוד ומשענת בטון, גוון אפור</t>
  </si>
  <si>
    <t>01.40.054.9010</t>
  </si>
  <si>
    <t>אבן גן גבוהה מדגם תמיר תוצרת "אקרשטיין" או ש"ע, במידות 60/40/15 ס"מ בגמר מטולטש ובגוון אפור,
לרבות ביסוס</t>
  </si>
  <si>
    <t>01.40.054.9000</t>
  </si>
  <si>
    <t>אבן גן ללא פאזה במידות 10/20/100 ס"מ לרבות יסוד ומשענת בטון, גוון אפור</t>
  </si>
  <si>
    <t>01.40.054.0610</t>
  </si>
  <si>
    <t>אבן גן במידות 10/20/100 ס"מ לרבות יסוד ומשענת בטון, גוון אפור</t>
  </si>
  <si>
    <t>01.40.054.0600</t>
  </si>
  <si>
    <t>אבן שפה עליה לרכב במידות 50/40/18 ס"מ דגם "חריש" או ש"ע, לרבות אבנים פינתיות, יסוד ומשענת בטון, גוון אפור</t>
  </si>
  <si>
    <t>01.40.054.0290</t>
  </si>
  <si>
    <t>נגיש- אבן שפה מונמכת במעבר חציה לאנשים עם מוגבלות, במידות 23/15/50 ס"מ, לרבות יסוד ומשענת בטון, גוון אפור</t>
  </si>
  <si>
    <t>01.40.054.0160</t>
  </si>
  <si>
    <t>יציקת קצה/ראש אי תנועה מבטון מזוין בשטח עד 2 מ"ר</t>
  </si>
  <si>
    <t>01.40.054.0150</t>
  </si>
  <si>
    <t>אבן בלימה לרכב במידות 13/24/180 ס"מ תוצרת "ולפמן" או ש"ע, לרבות תושבת בטון, גוון אפור</t>
  </si>
  <si>
    <t>01.40.054.0130</t>
  </si>
  <si>
    <t>אבן שפה במידות 25/25/50 ס"מ דגם "רמות משופעת", לרבות יסוד ומשענת בטון, גוון צבעוני - על בסיס מלט אפור</t>
  </si>
  <si>
    <t>01.40.054.0036</t>
  </si>
  <si>
    <t>אבן אי תנועה משופעת, במידות 23/23/100 ס"מ לרבות יסוד ומשענת בטון, גוון אפור</t>
  </si>
  <si>
    <t>01.40.054.0029</t>
  </si>
  <si>
    <t>אבן שפה לכביש במידות 17/25/100 ס"מ, לרבות יסוד ומשענת בטון, גוון אפור</t>
  </si>
  <si>
    <t>01.40.054.0020</t>
  </si>
  <si>
    <t>אבן שפה במידות 15/30/100 ס"מ, לרבות יסוד ומשענת בטון, גוון אפור</t>
  </si>
  <si>
    <t>01.40.054.0010</t>
  </si>
  <si>
    <t>אבני שפה וגן, אבני תיחום</t>
  </si>
  <si>
    <t>01.40.054</t>
  </si>
  <si>
    <t>סה"כ לריצוף באבנים משתלבות</t>
  </si>
  <si>
    <t>רצועת מתכת מגולוונת (פלח) בעובי 8 מ"מ ובגובה 15 ס"מ להפרדה בין ריצופים, לרבות פילוס הפלח וביטון</t>
  </si>
  <si>
    <t>01.40.053.3300</t>
  </si>
  <si>
    <t>אבני חבק "דגם 2" או "ריבועית" או ש"ע, במידות 40/40/6 ס"מ עם חור פנימי בקוטר "8, "6, "4, "3 (מורכב מ-4 אבנים), בגוון אפור או צבעוני - על בסיס מלט אפור</t>
  </si>
  <si>
    <t>01.40.053.2811</t>
  </si>
  <si>
    <t>אבני חבק "דגם 1" או ש"ע, במידות 20/20/6 ס"מ עם חור פנימי בקוטר "2 (מורכב מ-2 אבנים), בגוון אפור או צבעוני - על בסיס מלט אפור</t>
  </si>
  <si>
    <t>01.40.053.2801</t>
  </si>
  <si>
    <t>נגיש- אבן סימון/אזהרה מוביל (עם בליטות או פסים) לאנשים כבדי ראיה (עיוורים) בהנמכת ריצוף במעברי חציה, במידות 20/20/6 ס"מ, לפי ת"י 1918 חלק 6, בגוון צבעוני - על בסיס מלט אפור</t>
  </si>
  <si>
    <t>01.40.053.2501</t>
  </si>
  <si>
    <t>ריצוף באבנים משתלבות בעובי 7 ס"מ, דגם "טרנטו מסותתת" או ש"ע במידות: 10/12.5 ס"מ, 13.5/14.5 ס"מ, 13.5/21.6 ס"מ, לרבות חול 5 ס"מ (לא כולל מצע) בגוונים שונים על בסיס מלט לבן</t>
  </si>
  <si>
    <t>01.40.053.0800</t>
  </si>
  <si>
    <t>ריצוף באבנים משתלבות בעובי 7 ס"מ, במידות 30/30 ס"מ ו/או 15/30 ס"מ דגם "סיינה\" או ש"ע, לרבות חול 5 ס"מ (לא כולל מצע) בגוונים שונים על בסיס מלט לבן, גמר מלוטש</t>
  </si>
  <si>
    <t>01.40.053.0508</t>
  </si>
  <si>
    <t>ריצוף באבנים משתלבות</t>
  </si>
  <si>
    <t>01.40.053</t>
  </si>
  <si>
    <t>סה"כ למדרגות, חגורות בטון וטריבונות ישיבה</t>
  </si>
  <si>
    <t>מדרגות טרומיות מבטון בחתך עד 35/17 ס"מ מחורץ נגד החלקה בגוון צבעוני, לרבות משטח בטון ב-30 משופע, מצע מהודק וזיון הבטון. מדרגות טרומיות במחיר יסוד (רום ושלח) 160 ש"ח/מ"א</t>
  </si>
  <si>
    <t>01.40.052.0020</t>
  </si>
  <si>
    <t>מדרגות, חגורות בטון וטריבונות ישיבה</t>
  </si>
  <si>
    <t>01.40.052</t>
  </si>
  <si>
    <t>סה"כ לריצוף משטחים ושבילים</t>
  </si>
  <si>
    <t>משטח בטון ב-30 לשבילים ומדרכות יצוק באתר בעובי 15 ס"מ, לרבות רשת ברזל מרותכת קוטר 8 מ"מ כל 20/20 ס"מ, החלקת פני הבטון ומישקים</t>
  </si>
  <si>
    <t>01.40.051.0014</t>
  </si>
  <si>
    <t>ריצוף משטחים ושבילים</t>
  </si>
  <si>
    <t>01.40.051</t>
  </si>
  <si>
    <t>סה"כ לבקרת מערכות במתקן</t>
  </si>
  <si>
    <t>תוספת מחיר לגופי תאורת רחוב, מסוגים שונים, עבור התקנת שקע NEMA מוגן מים על גוף התאורה לחיבור לבקר למערכת תאורה</t>
  </si>
  <si>
    <t>01.35.095.9003</t>
  </si>
  <si>
    <t>תוכנת בקרה והקמת בסיס הנתונים ואפיון גופי התאורה. ריכוז ורישום נתוני המרכזייה וגופי התאורה, לרבות כתיבת בסיס הנתונים בתוכנת הבקרה, הצבת גופי התאורה והמרכזיות על גבי המפה האינטראקטיבית של תוכנת הבקרה, תכנות מערכת הבקרה כולל בניית לו"ז לתוכניות תאורה (זמני הדלקה, כיבוי ועמעום), הגדרת מערכת ההתראות, הרשאות וכו', עד להפעלה מלאה של תוכנת ניהול מערכת הבקרה. כולל: אספקת תוכנת ניהול אינטרנטית בשרות ענן לתפעול מדפדפן סטנדרטי ע"י עד 5 משתמשים, המאפשרת שליטה וניהול מערכת התאורה הכוללת עד 1,500 מרכזיות תאורה ועד 150,000 פנסים, ברמת הפנס הבודד, לרבות הצגת תקלות, שליחת הודעות, הפקת דוחות, קביעת משטרי הדלקה, כיבוי ועמעום וכו', דגם EN-SW-SL-150K כדוגמת אנלטק בע"מ או ש"ע. המחיר הינו עבור גוף תאורה אחד המותקן ברשת הבקרה והתשלום יהיה בהתאם לכמות גופי התאורה המותקנים ברשת הבקרה</t>
  </si>
  <si>
    <t>01.35.095.9002</t>
  </si>
  <si>
    <t>יחידה משולבת להגנה ממתח יתר והגבלת זרם ההנעה לפנסי לד עד 1,000 ואט להתקנה במגש הציוד בעמוד התאורה, דגם EN-MES-440 כדוגמת "אנלטק" בע"מ או ש"ע</t>
  </si>
  <si>
    <t>01.35.095.9001</t>
  </si>
  <si>
    <t>01.35.095</t>
  </si>
  <si>
    <t>סה"כ לכלונסאות ואלמנטי סלארי, לביסוס מבנים ולדיפון</t>
  </si>
  <si>
    <t>סה"כ לפלדת זיון</t>
  </si>
  <si>
    <t>מוטות פלדה עגולים ומצולעים בכל הקטרים והאורכים לזיון הבטון בכלונסאות</t>
  </si>
  <si>
    <t>01.23.095.0010</t>
  </si>
  <si>
    <t>פלדת זיון</t>
  </si>
  <si>
    <t>01.23.095</t>
  </si>
  <si>
    <t>סה"כ לתוספות מחיר לבטון</t>
  </si>
  <si>
    <t>תוספת עבור בטון ב-40 במקום ב-30 לכול סוגי הכלונסאות בקוטר 80 ס"מ</t>
  </si>
  <si>
    <t>01.23.094.0050</t>
  </si>
  <si>
    <t>תוספת עבור בטון ב-40 במקום ב-30 לכול סוגי הכלונסאות בקוטר 50 ס"מ</t>
  </si>
  <si>
    <t>01.23.094.0020</t>
  </si>
  <si>
    <t>תוספות מחיר לבטון</t>
  </si>
  <si>
    <t>01.23.094</t>
  </si>
  <si>
    <t>סה"כ לכלונסאות בטון עם תמיסת בנטונייט</t>
  </si>
  <si>
    <t>כלונסאות בטון ב-30 יצוקים עם תמיסת בנטונייט, קידוח ויציקה קוטר 80 ס"מ ועומק עד 15 מ' לרבות הכנסת הזיון ופינוי עודפי חפירה</t>
  </si>
  <si>
    <t>01.23.020.0080</t>
  </si>
  <si>
    <t>כלונסאות בטון ב-30 יצוקים עם תמיסת בנטונייט, קידוח ויציקה קוטר 50 ס"מ בעומק מעל 10 מ' ועד 20 מ' לרבות הכנסת הזיון ופינוי עודפי חפירה</t>
  </si>
  <si>
    <t>01.23.020.0030</t>
  </si>
  <si>
    <t>כלונסאות בטון ב-30 יצוקים עם תמיסת בנטונייט, קידוח ויציקה קוטר 50 ס"מ ועומק עד 10 מ' לרבות הכנסת הזיון ופינוי עודפי חפירה</t>
  </si>
  <si>
    <t>01.23.020.0020</t>
  </si>
  <si>
    <t>כלונסאות בטון עם תמיסת בנטונייט</t>
  </si>
  <si>
    <t>01.23.020</t>
  </si>
  <si>
    <t>סה"כ לכלונסאות בטון בקדיחה יבשה</t>
  </si>
  <si>
    <t>צינור פלדה לבדיקה אולטרסונית בקוטר "2 עד "2.5 (מ- 53 מ"מ עד 63 מ"מ), סגור בתחתית ומקובע לכלוב זיון הכלונס (עלות הבדיקה נכללת במחיר הכלונסאות)</t>
  </si>
  <si>
    <t>01.23.010.0400</t>
  </si>
  <si>
    <t>כלונסאות בטון בקדיחה יבשה</t>
  </si>
  <si>
    <t>01.23.010</t>
  </si>
  <si>
    <t>סה"כ למסגרות חרש</t>
  </si>
  <si>
    <t>סה"כ לגשרי שילוט - מבנה</t>
  </si>
  <si>
    <t>מסגרות מפלדה לשלטים.</t>
  </si>
  <si>
    <t>01.19.099.9004</t>
  </si>
  <si>
    <t>גשרי שילוט מפלדה.</t>
  </si>
  <si>
    <t>01.19.099.9003</t>
  </si>
  <si>
    <t>סולמות עלייה לגשרי שילוט מחוברים לעמודים טרומיים</t>
  </si>
  <si>
    <t>01.19.099.9002</t>
  </si>
  <si>
    <t>עמודים טרומיים מבטון מזוין ב-50 בחתך משתנה 100/100 -120 ס''מ, בגובה מ- 6.00 ועד 6.50 מ', עם שני זיזים בחתכים משתנים בראש העמוד, כולל טבלת-עיגון ומחבר מפחי-פלדה בתחתית העמוד , גמר פני בטון חשוף חזותי הכול כמפורט בפרטים הסטנדרטיים של נתיבי ישראל</t>
  </si>
  <si>
    <t>01.19.099.9001</t>
  </si>
  <si>
    <t>ק"ג</t>
  </si>
  <si>
    <t>בורגי-עיגון מגולוונים מבוטנים בראשי כלונסאות או בעמודי-יסוד לגשרי שילוט.</t>
  </si>
  <si>
    <t>01.19.099.9000</t>
  </si>
  <si>
    <t>גשרי שילוט - מבנה</t>
  </si>
  <si>
    <t>01.19.099</t>
  </si>
  <si>
    <t>קונסטרוקצית פלדה מפרופילי מתכת בחתכים שונים בעובי דופן מעל 4.0 מ"מ, וכן פחי קשר, פחי עיגון וברגים, לרבות ניקוי במברשות פלדה וריתוכים, לכמות של 0.4 טון עד 1 טון</t>
  </si>
  <si>
    <t>01.19.010.0041</t>
  </si>
  <si>
    <t>01.19.010</t>
  </si>
  <si>
    <t>סה"כ לעבודות אבן</t>
  </si>
  <si>
    <t>סה"כ לחיפויי קיר ונדבכי ראש</t>
  </si>
  <si>
    <t>קופינג (נדבכי ראש) לקירות בטון באבן מתועשת במידות 30/50/7 תוצרת "אקרשטיין" או ש"ע בגמר כורכרית מנוסרת ובגוון לבן, כולל כל הנדרש לפי היצרן, כיחול בגוון האבן, לפי תכניות ופרטים</t>
  </si>
  <si>
    <t>01.14.099.9001</t>
  </si>
  <si>
    <t>חיפוי קירות בטון באבן מתועשת דגם "OFEK: במידות 24/47/3 תוצרת "אקרשטיין או ש"ע, גמר שכבות בגוון לבן, כולל רשת קשירה מגולוונת, פרופיל L תומכת אבן תחתונה, עיגון וכל הנדרש לפי היצרן, כיחול בגוון האבן. חיפוי מינימום 15 ס"מ מתחת לפני הפיתוח לפי תכניות ופרטים</t>
  </si>
  <si>
    <t>01.14.099.9000</t>
  </si>
  <si>
    <t>חיפויי קיר ונדבכי ראש</t>
  </si>
  <si>
    <t>01.14.099</t>
  </si>
  <si>
    <t>סה"כ למתקני חשמל</t>
  </si>
  <si>
    <t>סה"כ למתקן חשמל למזרקות מים ובריכות נוי</t>
  </si>
  <si>
    <t>בקר תואם לגופי תאורה ומערכת תכנות והפעלה תואמת, אשר מאפשרת ממשק למערכת ניהול המבנה ע"י פרוטוקול תקשורת RS-232 או RS-485 או DMX כדוגמת SD12 תוצרת D-LED</t>
  </si>
  <si>
    <t>01.08.090.0040</t>
  </si>
  <si>
    <t>מתקן חשמל למזרקות מים ובריכות נוי</t>
  </si>
  <si>
    <t>01.08.090</t>
  </si>
  <si>
    <t>סה"כ לבקרים</t>
  </si>
  <si>
    <t>בקר תאורה 'טונדו סמארט' דגם SC200 מבוססי 3) NEMA-7PIN ערוצי תקשורת סלולאריים Bluetooth 5 ;2G ,2.75G ,LTE-M 4G) כולל GPS, כולל חבילת תקשורת ל- 10 שנים, רשיון שימוש בתוכנה ועדכוני מערכת.</t>
  </si>
  <si>
    <t>01.08.089.9010</t>
  </si>
  <si>
    <t>בקר מתוכנת CTI, דגם 2500-200C (כולל אפשרות הרחבה) או ש"ע</t>
  </si>
  <si>
    <t>01.08.089.0610</t>
  </si>
  <si>
    <t>כרטיס מתאם תקשורת ל- KF MODBUS, דגם 12MC או ש"ע</t>
  </si>
  <si>
    <t>01.08.089.0400</t>
  </si>
  <si>
    <t>כרטיס יציאות ממסר 8 נקודות KF, דגם D01 או ש"ע</t>
  </si>
  <si>
    <t>01.08.089.0310</t>
  </si>
  <si>
    <t>בסיס כרטיסים 12 סלוט KF, דגם BA12 או ש"ע</t>
  </si>
  <si>
    <t>01.08.089.0200</t>
  </si>
  <si>
    <t>בקר מתוכנת KF, דגם CP-12 או ש"ע</t>
  </si>
  <si>
    <t>01.08.089.0100</t>
  </si>
  <si>
    <t>בקרים</t>
  </si>
  <si>
    <t>01.08.089</t>
  </si>
  <si>
    <t>סה"כ לתאורת לדים - חוץ</t>
  </si>
  <si>
    <t>תוספת לגוף תאורה ITALO כדוגמת ש.מ.יוניברס עבור צבע שונה מצבע גרפיט</t>
  </si>
  <si>
    <t>01.08.086.9004</t>
  </si>
  <si>
    <t>גוף תאורה לד כבישים ורחובות 304W מסוג ITALO 3 12M מתוצרת AEC כדוגמת "ש.מ.יוניברס", או ש"ע</t>
  </si>
  <si>
    <t>01.08.086.9003</t>
  </si>
  <si>
    <t>גוף תאורה לד כבישים ורחובות 201W מסוג ITALO 2 8M מתוצרת AEC כדוגמת "ש.מ.יוניברס", או ש"ע</t>
  </si>
  <si>
    <t>01.08.086.9002</t>
  </si>
  <si>
    <t>גוף תאורה לד כבישים ורחובות 175W מסוג ITALO 2 7M מתוצרת AEC כדוגמת "ש.מ.יוניברס", או ש"ע</t>
  </si>
  <si>
    <t>01.08.086.9001</t>
  </si>
  <si>
    <t>גוף תאורה לד כבישים ורחובות 39W מסוג ITALO 1 2M מתוצרת AEC כדוגמת "ש.מ.יוניברס", או ש"ע</t>
  </si>
  <si>
    <t>01.08.086.9000</t>
  </si>
  <si>
    <t>גוף תאורה היי מאסט לתאורת שטחים ומגרשי ספורט, לד 600W דגם ST-HM כדוגמת חב' "אור עד מהנדסים" או ש"ע, מותקן מושלם</t>
  </si>
  <si>
    <t>01.08.086.5050</t>
  </si>
  <si>
    <t>תאורת לדים - חוץ</t>
  </si>
  <si>
    <t>01.08.086</t>
  </si>
  <si>
    <t>סה"כ לרמזורים</t>
  </si>
  <si>
    <t>ארון תקשורת דגם בזק 1 כולל יציקת בסיס בטון לרבות תכנון, אספקה והתקנת לוח חשמל מתאים לחבור כל הציוד בארון כולל MDF אופטי לחיבור של כבליה עד 48 סיב וכל אביזרי החיבור והזיווד הנדרשים להתקנת ציוד התקשורת, בקר רכזת הגלאים TPDC, סל הכרטיסים וגלאי ההעדפה בארון</t>
  </si>
  <si>
    <t>01.08.079.8200</t>
  </si>
  <si>
    <t>זרוע שוט באורך 2.5 מ'</t>
  </si>
  <si>
    <t>01.08.079.0050</t>
  </si>
  <si>
    <t>עמוד רמזור רגיל מגולוון, עם הכנה לזרוע שוט באורך עד 2.5 מ', לרבות ברגים לחיזוק הזרוע ובסיס בטון</t>
  </si>
  <si>
    <t>01.08.079.0030</t>
  </si>
  <si>
    <t>רמזורים</t>
  </si>
  <si>
    <t>01.08.079</t>
  </si>
  <si>
    <t>סה"כ למא"זים אופיין C ו- K</t>
  </si>
  <si>
    <t>מא"ז אופיין C לזרם 10-32 אמפר חד קוטבי, כושר ניתוק 10 קילואמפר</t>
  </si>
  <si>
    <t>01.08.062.0060</t>
  </si>
  <si>
    <t>מא"זים אופיין C ו- K</t>
  </si>
  <si>
    <t>01.08.062</t>
  </si>
  <si>
    <t>סה"כ למגשי ציוד ואביזרים</t>
  </si>
  <si>
    <t>בית תקע מוגן מים חד פזי A16 לתאורת חג להתקנה בעמוד תאורה לרבות הוספת מא"ז A16 על מגש האביזרים וכבל N2XY 3X2.5 ממ"ר ממגש האביזרים לבית התקע</t>
  </si>
  <si>
    <t>01.08.057.0100</t>
  </si>
  <si>
    <t>מגש אביזרים לעמוד תאורה עבור 3 גופי תאורה עם נורות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t>
  </si>
  <si>
    <t>01.08.057.0030</t>
  </si>
  <si>
    <t>מגש אביזרים לעמוד תאורה עבור 2 גופי תאורה עם נורות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t>
  </si>
  <si>
    <t>01.08.057.0020</t>
  </si>
  <si>
    <t>מגש אביזרים לעמוד תאורה עבור גוף תאורה עם נורה עד 400 ווט, לרבות מא"ז עם ניתוק האפס, מהדקי הספק, ברגי הארקה וחיבור הארקה, (עבור כבלי חיבור בין המגש לגוף התאורה משולם בנפרד) כמפורט קומפלט (ללא ציוד הפעלה) וחומרי העזר</t>
  </si>
  <si>
    <t>01.08.057.0010</t>
  </si>
  <si>
    <t>מגשי ציוד ואביזרים</t>
  </si>
  <si>
    <t>01.08.057</t>
  </si>
  <si>
    <t>סה"כ לעמודי תאורה, זרועות, מחזיקי דגלים ותאורה זמנית</t>
  </si>
  <si>
    <t>פירוק מערכת תאורה זמנית ופינוי העמודים, הכבלים וכל הציוד למחסני הקבלן. המחיר לעמוד אחד</t>
  </si>
  <si>
    <t>01.08.056.5220</t>
  </si>
  <si>
    <t>פירוק מערכת תאורה זמנית הכוללת מעל 40 עמודים, לרבות פינוי העמודים, הכבלים וכל הציוד, לקטע אחר בפרויקט וחיבורם לחשמל (אישור בודק ואחזקת המערכת- נמדדיםבנפרד). המחיר לעמוד אחד</t>
  </si>
  <si>
    <t>01.08.056.5210</t>
  </si>
  <si>
    <t>תוספת לסעיפי מערכת תאורה זמנית עבור גוף תאורה נוסף על עמוד התאורה, לרבות זרוע. המחיר לגוף תאורה אחד ליום</t>
  </si>
  <si>
    <t>01.08.056.5090</t>
  </si>
  <si>
    <t>מערכת תאורה זמנית הכוללת מעל 40 עמודי תאורה מעץ בגובה 8.5 מ' או 10 מ', לתקופה מעל 10 חודשים, מותקנים על יסודות בטון טרומיים עם פינות קטומות, גופי תאורה דגם "שחר" עם נורות לד 100-180W או דוגמת ש.מ. יוניברס ITALO2 M8 169W או ש"ע, לרבות זרוע מגולוונת כנדרש, כבל חשמל מותקן על תיל נושא מפלדה, כולל כל חומרי העזר וחיבור המתקן לחשמל, (אישור בודק, אחזקת המערכת ופירוקה- נמדדים בנפרד). המחיר לעמוד אחד ליום</t>
  </si>
  <si>
    <t>01.08.056.5080</t>
  </si>
  <si>
    <t>"שושנה" למצלמה לעמוד דגם "אבן גבירול" או ש"ע במידות 180X180 מ"מ</t>
  </si>
  <si>
    <t>01.08.056.3510</t>
  </si>
  <si>
    <t>תוספת מחיר לעמוד תאורה מפלדה מסוג כלשהו, עבור הכנה למצלמה וביצוע פתח נוסף עם דלת לרבות מחיצה פנימית בעובי 3 מ"מ להפרדה בין מערכת התאורה למערכת המצלמותוכן "מקל סבא" למצלמה</t>
  </si>
  <si>
    <t>01.08.056.3100</t>
  </si>
  <si>
    <t>עמוד פלדה עבור מצלמה, מגולוון באבץ חם בגובה 8 מ', בעל חתך ריבועי אחיד לכל אורכו במידות 180X180 מ"מ, עובי דופן 6 מ"מ, לרבות פלטת יסוד ושילוט, הכנה לתאאביזרים עם דלת וכל האביזרים הדרושים להצבת העמוד והכנה למצלמות</t>
  </si>
  <si>
    <t>01.08.056.3000</t>
  </si>
  <si>
    <t>הערה: המחירים לא כוללים התקנה, ההתקנה משולמת במחיר בסיס העמוד.</t>
  </si>
  <si>
    <t>01.08.056.2599</t>
  </si>
  <si>
    <t>תוספת לעמוד תאורה עבור מחזיק דגלים כפול דגם "אבן גבירול" או ש"ע, לרבות צבע</t>
  </si>
  <si>
    <t>01.08.056.2580</t>
  </si>
  <si>
    <t>זרוע משולשת דגם "אבן גבירול" או ש"ע באורך 1.5 מ', לרבות צבע ומתאם</t>
  </si>
  <si>
    <t>01.08.056.2570</t>
  </si>
  <si>
    <t>זרוע כפולה דגם "אבן גבירול" או ש"ע באורך 1.5 מ', לרבות צבע ומתאם</t>
  </si>
  <si>
    <t>01.08.056.2565</t>
  </si>
  <si>
    <t>זרוע בודדת דגם "אבן גבירול" או ש"ע באורך 1.2 מ', לרבות צבע ומתאם</t>
  </si>
  <si>
    <t>01.08.056.2555</t>
  </si>
  <si>
    <t>זרוע בודדת דגם "אבן גבירול" או ש"ע באורך 0.2 מ', לרבות צבע ומתאם</t>
  </si>
  <si>
    <t>01.08.056.2540</t>
  </si>
  <si>
    <t>זוג</t>
  </si>
  <si>
    <t>באנר לעמוד תאורה דגם "אבן גבירול" או ש"ע (המחיר לזוג)</t>
  </si>
  <si>
    <t>01.08.056.2520</t>
  </si>
  <si>
    <t>צלחת תחתונה לעמוד תאורה דגם "אבן גבירול" או ש"ע</t>
  </si>
  <si>
    <t>01.08.056.2510</t>
  </si>
  <si>
    <t>עמוד תאורה רב תכליתי מאלומיניום צבוע, בגובה 12 מ', דגם HD "אבן גבירול" או ש"ע, לרבות פלטת יסוד ושילוט, הכנה לתא אביזרים עם דלת וכל האביזרים הדרושים להצבת העמוד ולחיבור הזרוע בראשו</t>
  </si>
  <si>
    <t>01.08.056.2400</t>
  </si>
  <si>
    <t>עמוד תאורה רב תכליתי מאלומיניום צבוע, בגובה 12 מ', דגם STD "אבן גבירול" או ש"ע, לרבות פלטת יסוד ושילוט, הכנה לתא אביזרים עם דלת וכל האביזרים הדרושים להצבת העמוד ולחיבור הזרוע בראשו</t>
  </si>
  <si>
    <t>01.08.056.2360</t>
  </si>
  <si>
    <t>עמוד תאורה רב תכליתי מאלומיניום צבוע, בגובה 4 מ', דגם STD "אבן גבירול" או ש"ע, לרבות פלטת יסוד ושילוט, הכנה לתא אביזרים עם דלת וכל האביזרים הדרושים להצבת העמוד ולחיבור הזרוע בראשו</t>
  </si>
  <si>
    <t>01.08.056.2310</t>
  </si>
  <si>
    <t>חיבור כבל לעמוד תאורה קיים או מרכזית מאור, לרבות חציבה ביסוד בטון אם נדרש, הוספת צנרת ומהדקים וחיבור מושלם</t>
  </si>
  <si>
    <t>01.08.056.2250</t>
  </si>
  <si>
    <t>חיבור צנרת חדשה בקוטר 80 מ"מ לעמוד תאורה קיים או מרכזית מאור לרבות חפירה מסביב ליסוד, חדירה דרך היסוד, חיבור הכבל והארקה, תיקוני בטון, איטום והחזרת המצב לקדמותו</t>
  </si>
  <si>
    <t>01.08.056.2240</t>
  </si>
  <si>
    <t>חיבור או ניתוק הזנת חשמל לתאורת רחוב בעמוד חברת חשמל או עמוד תאורה עירוני לרבות אמצעי הרמה (אם נדרש)</t>
  </si>
  <si>
    <t>01.08.056.2210</t>
  </si>
  <si>
    <t>איתור ותיקון תקלה במגש הציוד בעמוד תאורה (ציוד ימדד בנפרד)</t>
  </si>
  <si>
    <t>01.08.056.2110</t>
  </si>
  <si>
    <t>מספור עמוד תאורה עם שלט מתכת מגולוון וצבוע או הטבעת מספור העמוד וחיבור לעמוד ע"י ניטים</t>
  </si>
  <si>
    <t>01.08.056.1850</t>
  </si>
  <si>
    <t>צלחת ריבועית קוטר 420 מ"מ חצויה לעמוד תאורה</t>
  </si>
  <si>
    <t>01.08.056.1780</t>
  </si>
  <si>
    <t>תוספת לעמוד תאורה עבור מחזיק דגלים סמוי</t>
  </si>
  <si>
    <t>01.08.056.1463</t>
  </si>
  <si>
    <t>תוספת לעמוד תאורה עבור שרוול זאנד בגובה 30 ס"מ מעל פני המדרכה</t>
  </si>
  <si>
    <t>01.08.056.1450</t>
  </si>
  <si>
    <t>צביעת זרוע בודדת המותקנת על עמוד תאורה עירוני בגובה עד 12 מ' לרבות צבע יסוד ואמצעי הרמה</t>
  </si>
  <si>
    <t>01.08.056.1375</t>
  </si>
  <si>
    <t>עמודי תאורה וזרועות כדוגמת "פ.ל.ה הנדסת תאורה בע"מ" או ש"ע</t>
  </si>
  <si>
    <t>01.08.056.0008</t>
  </si>
  <si>
    <t>עמודי תאורה, זרועות, מחזיקי דגלים ותאורה זמנית</t>
  </si>
  <si>
    <t>01.08.056</t>
  </si>
  <si>
    <t>סה"כ לבדיקות בודק מוסמך,סריקות תרמוגרפיות ועוצמת תאורה למתקני חשמל</t>
  </si>
  <si>
    <t>תשלום עבור בדיקת מתקן על ידי חברת חשמל בגודל מ 3X100A ועד 3X250A לרבות טיפול של הקבלן מול חברת החשמל, תיאום בדיקת מתקן ונוכחות הקבלן ביום הבדיקה בשטח</t>
  </si>
  <si>
    <t>01.08.043.1030</t>
  </si>
  <si>
    <t>בדיקת עוצמת תאורת כבישים ובדיקת המדדים הרלוונטיים הנדרשים ע"י מעבדה מוסמכת עפ"י ISO 17025, בשעות הערב, לרבות תשלום עבור הבדיקה, חוות דעת של המעבדה בכתב והגשת סיוע של קבלן החשמל לבודק. מנוף אם נדרש (נמדד בנפרד)</t>
  </si>
  <si>
    <t>01.08.043.0100</t>
  </si>
  <si>
    <t>בדיקת מתקן חשמל מסחרי בגודל עד 250X3 אמפר ע"י בודק מוסמך לרבות תשלום עבור הבדיקה, הגשת תוכניות וסיוע לבודק בעריכת המדידות</t>
  </si>
  <si>
    <t>01.08.043.0020</t>
  </si>
  <si>
    <t>הערה: בדיקות מתקני חשמל וסריקות תרמוגרפיות במערכות חשמל חדשות, כלולות במחירי פרק 08, ראה ב"ספר הכחול" סעיף 08.00.02 תכולת מחירים סעיף קטן (ח). בסעיפיםשלהלן ניתן להשתמש עבור בדיקות או סריקות למתקני חשמל קיימים במבנה קיים, ואם סוכם מראש ואושר ע"י המזמין.</t>
  </si>
  <si>
    <t>01.08.043.0004</t>
  </si>
  <si>
    <t>בדיקות בודק מוסמך,סריקות תרמוגרפיות ועוצמת תאורה למתקני חשמל</t>
  </si>
  <si>
    <t>01.08.043</t>
  </si>
  <si>
    <t>סה"כ להארקות והגנות אחרות</t>
  </si>
  <si>
    <t>פס השוואת פוטנציאלים מנחושת לעמוד תאורה 7 ברגים</t>
  </si>
  <si>
    <t>01.08.040.0820</t>
  </si>
  <si>
    <t>הארקת יסוד למרכזית תאורה כולל פס פלדה מגולוון, מרותך לברזל היסוד ומחובר להארקת הלוח</t>
  </si>
  <si>
    <t>01.08.040.0045</t>
  </si>
  <si>
    <t>פסים להשוואת פוטנציאלים עשויים מנחושת בחתך 40/4 מ"מ עבור 7 מוליכים</t>
  </si>
  <si>
    <t>01.08.040.0030</t>
  </si>
  <si>
    <t>שוחת ביקורת מצינור בטון קוטר 50 ס"מ, עם מכסה להתקנה במדרכה</t>
  </si>
  <si>
    <t>01.08.040.0020</t>
  </si>
  <si>
    <t>אלקטרודות הארקה באורך 3 מטר עשוייה ממוטות פלדה מצופים נחושת בקוטר 19 מ"מ ובאורך של 1.5 מ' כל אחת ,תקועים אנכית בקרקע, לרבות אביזרים מקוריים לרבות שוחהמבטון בקוטר 50 ס"מ ובעומק 60 ס"מ ומכסה B125</t>
  </si>
  <si>
    <t>01.08.040.0015</t>
  </si>
  <si>
    <t>הארקות והגנות אחרות</t>
  </si>
  <si>
    <t>01.08.040</t>
  </si>
  <si>
    <t>סה"כ למופות לכבלים ומפצלות</t>
  </si>
  <si>
    <t>הובלה ממחסני חברת חשמל והנחת ו\או השחלת 3 כבלי מ"ג חד גידיים בחתך עד 300 ממ"ר המסופקים ע"י אחרים בחפירה או בצינור או בתעלה הנמדדים בנפרד (לפי מחירון נת"י)</t>
  </si>
  <si>
    <t>01.08.036.9001</t>
  </si>
  <si>
    <t>הובלה ממחסני חברת חשמל והנחת ו\או 50 ממ"ר * השחלת כבל מ"נ רב גידי בחתך ( 4*95 ממ"ר אלומיניום) המסופקים * נחושת) או ( 4*50 ע"י אחרים בחפירה או בצינור או בתעלה</t>
  </si>
  <si>
    <t>01.08.036.9000</t>
  </si>
  <si>
    <t>מופה מתכווצת לכבל עד 4X50 ממ"ר מוגנת מים</t>
  </si>
  <si>
    <t>01.08.036.0060</t>
  </si>
  <si>
    <t>מופה מתכווצת לכבל עד 5X16 ממ"ר מוגנת מים</t>
  </si>
  <si>
    <t>01.08.036.0040</t>
  </si>
  <si>
    <t>מופה מתכווצת לכבל עד 5X2.5 ממ"ר מוגנת מים</t>
  </si>
  <si>
    <t>01.08.036.0010</t>
  </si>
  <si>
    <t>מופות לכבלים ומפצלות</t>
  </si>
  <si>
    <t>01.08.036</t>
  </si>
  <si>
    <t>סה"כ למוליכי נחושת גלויים</t>
  </si>
  <si>
    <t>מוליכי נחושת גלויים בחתך 35 ממ"ר, טמונים בקרקע ו/או מושחלים בצינור ו/או על סולם כבלים לרבות חיבור בשני הקצוות, כדוגמת "ארכה" או ש"ע</t>
  </si>
  <si>
    <t>01.08.035.0030</t>
  </si>
  <si>
    <t>מוליכי נחושת גלויים</t>
  </si>
  <si>
    <t>01.08.035</t>
  </si>
  <si>
    <t>כבלי נחושת מסוג XLPE) N2XY/FR-1) בחתך 5X25 ממ"ר קבועים למבנה, מונחים על סולמות או בתעלות או מושחלים בצינורות לרבות חיבור בשני הקצוות, כדוגמת "ארכה" או ש"ע</t>
  </si>
  <si>
    <t>01.08.031.0255</t>
  </si>
  <si>
    <t>כבלי נחושת מסוג XLPE) N2XY/FR-1) בחתך 5X16 ממ"ר קבועים למבנה, מונחים על סולמות או בתעלות או מושחלים בצינורות לרבות חיבור בשני הקצוות, כדוגמת "ארכה" או ש"ע</t>
  </si>
  <si>
    <t>01.08.031.0230</t>
  </si>
  <si>
    <t>כבלי נחושת מסוג XLPE) N2XY/FR-1) בחתך 3X10 ממ"ר קבועים למבנה, מונחים על סולמות או בתעלות או מושחלים בצינורות לרבות חיבור בשני הקצוות, כדוגמת "ארכה" או ש"ע</t>
  </si>
  <si>
    <t>01.08.031.0180</t>
  </si>
  <si>
    <t>כבלי נחושת מסוג XLPE) N2XY/FR-1) בחתך 3X6 ממ"ר קבועים למבנה, מונחים על סולמות או בתעלות או מושחלים בצינורות לרבות חיבור בשני הקצוות, כדוגמת "ארכה" או ש"ע</t>
  </si>
  <si>
    <t>01.08.031.0150</t>
  </si>
  <si>
    <t>כבלי נחושת מסוג XLPE) N2XY/FR-1) בחתך 5X2.5 ממ"ר קבועים למבנה, מונחים על סולמות או בתעלות או מושחלים בצינורות לרבות חיבור בשני הקצוות, כדוגמת "ארכה" או ש"ע</t>
  </si>
  <si>
    <t>01.08.031.0110</t>
  </si>
  <si>
    <t>כבלי נחושת מסוג XLPE) N2XY/FR-1) בחתך 4X2.5 ממ"ר קבועים למבנה, מונחים על סולמות או בתעלות או מושחלים בצינורות לרבות חיבור בשני הקצוות, כדוגמת "ארכה" או ש"ע</t>
  </si>
  <si>
    <t>01.08.031.0100</t>
  </si>
  <si>
    <t>01.08.031</t>
  </si>
  <si>
    <t>סה"כ לכבלי נחושת  XLPE) N2XY)</t>
  </si>
  <si>
    <t>נק'</t>
  </si>
  <si>
    <t>אתור תקלה במתקן חשמל ותיקון קצר לרבות החלפת נתיך שרוף (עבודה בלבד - עבור ציוד ישולם בנפרד)</t>
  </si>
  <si>
    <t>01.08.026.0400</t>
  </si>
  <si>
    <t>שלט סנדביץ' חרוט עם כיתוב בצבע כנדרש במידות 20X70 מ'מ</t>
  </si>
  <si>
    <t>01.08.026.0300</t>
  </si>
  <si>
    <t>כבלי נחושת  XLPE) N2XY)</t>
  </si>
  <si>
    <t>01.08.026</t>
  </si>
  <si>
    <t>סה"כ לצנרת חשמל פלסטית</t>
  </si>
  <si>
    <t>הנחה בלבד של צינור PVC בקוטר 225 מ"מ בחפירה מוכנה, לרבות הובלה ממחסני המזמין או ממחסני חברת החשמל, חוט משיכה בקוטר 8 מ"מ וסרט סימון תקני</t>
  </si>
  <si>
    <t>01.08.021.0670</t>
  </si>
  <si>
    <t>הנחה בלבד של צינור PVC בקוטר 160 מ"מ בחפירה מוכנה, לרבות הובלה ממחסני המזמין או ממחסני חברת החשמל, חוט משיכה בקוטר 8 מ"מ וסרט סימון תקני</t>
  </si>
  <si>
    <t>01.08.021.0660</t>
  </si>
  <si>
    <t>חבל משיכה מפוליפרופילן שזור, בקוטר 8 מ"מ, מושחל בצינורות בהתאם למפרט 1079 של בזק, לרבות ניקוי הצנרת</t>
  </si>
  <si>
    <t>01.08.021.0610</t>
  </si>
  <si>
    <t>חבל משיכה מפוליפרופילן שזור, בקוטר 8 מ"מ, מושחל בצינורות בהתאם למפרט 1079 של בזק</t>
  </si>
  <si>
    <t>01.08.021.0600</t>
  </si>
  <si>
    <t>צינורות רב שכבתיים שרשוריים קוטר 110 מ"מ עם חבל משיכה לרבות כל חומרי החיבור</t>
  </si>
  <si>
    <t>01.08.021.0520</t>
  </si>
  <si>
    <t>צינורות רב שכבתיים שרשוריים קוטר 75 מ"מ עם חבל משיכה לרבות כל חומרי החיבור</t>
  </si>
  <si>
    <t>01.08.021.0510</t>
  </si>
  <si>
    <t>צינורות רב שכבתיים שרשוריים קוטר 50 מ"מ עם חבל משיכה לרבות כל חומרי החיבור</t>
  </si>
  <si>
    <t>01.08.021.0500</t>
  </si>
  <si>
    <t>פקק קומפיט מתרחב (מוצץ), קוטר 75 מ"מ</t>
  </si>
  <si>
    <t>01.08.021.0497</t>
  </si>
  <si>
    <t>פקק קומפיט מתרחב (מוצץ), קוטר 63 מ"מ</t>
  </si>
  <si>
    <t>01.08.021.0496</t>
  </si>
  <si>
    <t>צינורות פלסטיים קוטר 75 מ"מ עם חבל משיכה מפוליפרופילן שזור בקוטר 8 מ"מ, עבור קוי טלפון בהתאם לדרישות חב' "בזק", יק"ע 13.5, מונחים בחפירה מוכנה לרבות כל חומרי החיבור</t>
  </si>
  <si>
    <t>01.08.021.0420</t>
  </si>
  <si>
    <t>צינורות פלסטיים קוטר 63 מ"מ עם חבל משיכה מפוליפרופילן שזור בקוטר 8 מ"מ, עבור קוי טלפון בהתאם לדרישות חב' "בזק", יק"ע 13.5, מונחים בחפירה מוכנה לרבות כל חומרי החיבור</t>
  </si>
  <si>
    <t>01.08.021.0410</t>
  </si>
  <si>
    <t>צינורות פלסטיים קוטר 50 מ"מ עם חבל משיכה מפוליפרופילן שזור בקוטר 8 מ"מ, עבור קוי טלפון בהתאם לדרישות חב' "בזק", יק"ע 13.5, מונחים בחפירה מוכנה לרבות כל חומרי החיבור</t>
  </si>
  <si>
    <t>01.08.021.0400</t>
  </si>
  <si>
    <t>צינורות P.V.C קשיחים SN-8 קוטר 225 מ"מ עובי דופן 6.9 מ"מ לרבות חבל משיכה, תיבות מעבר וחומרי עזר</t>
  </si>
  <si>
    <t>01.08.021.0226</t>
  </si>
  <si>
    <t>צינורות P.V.C קשיחים SN-16 קוטר 160 מ"מ עובי דופן 6.2 מ"מ לרבות חבל משיכה, תיבות מעבר וחומרי עזר</t>
  </si>
  <si>
    <t>01.08.021.0208</t>
  </si>
  <si>
    <t>צינורות P.V.C קשיחים SN-16 קוטר 110 מ"מ עובי דופן 4.2 מ"מ לרבות חבל משיכה, תיבות מעבר וחומרי עזר</t>
  </si>
  <si>
    <t>01.08.021.0198</t>
  </si>
  <si>
    <t>צנרת חשמל פלסטית</t>
  </si>
  <si>
    <t>01.08.021</t>
  </si>
  <si>
    <t>סה"כ לתאי בקרה "בזק", בעבודות חשמל</t>
  </si>
  <si>
    <t>הגבהת או הנמכת צווארון לתא, לפי מפרט 1071.1 של בזק, בגובה עד 50 ס"מ, לרבות זיון הבטון</t>
  </si>
  <si>
    <t>01.08.014.0450</t>
  </si>
  <si>
    <t>תוספת עבור הנחת תא על גבי צנרת קיימת</t>
  </si>
  <si>
    <t>01.08.014.0400</t>
  </si>
  <si>
    <t>הובלה ממחסני "בזק" האזוריים והתקנה של מכסה לשוחת "בזק" דגם A1, A2, A3, A5, A25, A401 לרבות כל חומרי העזר הנדרשים</t>
  </si>
  <si>
    <t>01.08.014.0310</t>
  </si>
  <si>
    <t>מכסה תקני ומסגרת לתא בקרה "בזק" דגם A עם 4 חלקים לרבות מסגרת להתקנה בכביש, מסוג D400 וסמל "בזק" כולל נעילה</t>
  </si>
  <si>
    <t>01.08.014.0220</t>
  </si>
  <si>
    <t>תא בקרה תיקני של "בזק" מס' 2A במידות פנים 91/143 ס"מ וגובה חוץ 227 ס"מ, לרבות חפירה/חציבה, שילוט, הכנת פתחים ואיטום, ללא מכסה</t>
  </si>
  <si>
    <t>01.08.014.0040</t>
  </si>
  <si>
    <t>תאי בקרה "בזק", בעבודות חשמל</t>
  </si>
  <si>
    <t>01.08.014</t>
  </si>
  <si>
    <t>סה"כ לגומחות בטון ללוחות מונים בעבודות חשמל</t>
  </si>
  <si>
    <t>גומחות בטון (פילרים) דגם "0" עבור לוח 630 אמפר, מאושר ע"י חברת החשמל על פי תקן הקרינה, במידות 40X82 ס"מ וגובה 240 ס"מ, דוגמת תוצרת אקרשטיין, רדימיקס או ש"ע מאושר, לרבות חפירה והתקנה מושלמת</t>
  </si>
  <si>
    <t>01.08.013.0100</t>
  </si>
  <si>
    <t>גומחות בטון (פילרים) עבור לוח חשמל, במידות פנים 200X65 ס"מ וגובה חיצוני 250 ס"מ, עם גג ורגל, לרבות חפירה והתקנה</t>
  </si>
  <si>
    <t>01.08.013.0030</t>
  </si>
  <si>
    <t>גומחות בטון (פילרים) עבור לוח חשמל, במידות פנים 80X40 ס"מ וגובה חיצוני 250 ס"מ, עם גג ורגל, לרבות חפירה והתקנה</t>
  </si>
  <si>
    <t>01.08.013.0010</t>
  </si>
  <si>
    <t>גומחות בטון ללוחות מונים בעבודות חשמל</t>
  </si>
  <si>
    <t>01.08.013</t>
  </si>
  <si>
    <t>סה"כ לתאי בקרה בעבודות חשמל</t>
  </si>
  <si>
    <t>התקנה בלבד של שוחת ביקורת בקוטר עד 60 ס"מ לרבות חפירה</t>
  </si>
  <si>
    <t>01.08.012.0500</t>
  </si>
  <si>
    <t>חיבור צנרת לתא קיים לרבות חציבת הפתח בקוטר עד 8" לרבות
סטימת הפתח בבטון</t>
  </si>
  <si>
    <t>01.08.012.0200</t>
  </si>
  <si>
    <t>מכסה בקוטר 70 ס"מ לתא בקרה מיציקת ברזל עם סמל הרשות, D400 לרבות פינוי הקיים, אם נדרש</t>
  </si>
  <si>
    <t>01.08.012.0080</t>
  </si>
  <si>
    <t>מכסה בקוטר 60 ס"מ לתא בקרה מיציקת ברזל עם סמל הרשות, 250C לרבות פינוי הקיים, אם נדרש</t>
  </si>
  <si>
    <t>01.08.012.0075</t>
  </si>
  <si>
    <t>תוספת לסעיפים 08.012.0010-0035 עבור מכסה מתאים ל- 40 טון, במקום מכסה מתאים ל- 12.5 טון</t>
  </si>
  <si>
    <t>01.08.012.0038</t>
  </si>
  <si>
    <t>תא בקרה עגול בקוטר 100 ס"מ ובעומק 150 ס"מ לרבות חפירה/חציבה, התקנה, תקרה, מכסה מתאים ל-12.5 טון, שילוט, הכנת פתחים, איטום וחצץ בתחתית</t>
  </si>
  <si>
    <t>01.08.012.0033</t>
  </si>
  <si>
    <t>תא בקרה עגול בקוטר 80 ס"מ ובעומק 150 ס"מ לרבות חפירה/חציבה, התקנה, תקרה, מכסה מתאים ל-12.5 טון, שילוט, הכנת פתחים, איטום וחצץ בתחתית</t>
  </si>
  <si>
    <t>01.08.012.0031</t>
  </si>
  <si>
    <t>תא בקרה עגול בקוטר 60 ס"מ ובעומק 150 ס"מ לרבות חפירה/חציבה, התקנה, תקרה, מכסה מתאים ל-12.5 טון, שילוט, הכנת פתחים, איטום וחצץ בתחתית</t>
  </si>
  <si>
    <t>01.08.012.0029</t>
  </si>
  <si>
    <t>תא בקרה עגול בקוטר 60 ס"מ ובעומק 100 ס"מ לרבות חפירה/חציבה, התקנה, תקרה, מכסה מתאים ל-12.5 טון, שילוט, הכנת פתחים, איטום וחצץ בתחתית</t>
  </si>
  <si>
    <t>01.08.012.0010</t>
  </si>
  <si>
    <t>הערה: תוספת לתא בקרה עבור הגבהת השוחה - ראה תת פרק 57.042.</t>
  </si>
  <si>
    <t>01.08.012.0005</t>
  </si>
  <si>
    <t>תאי בקרה בעבודות חשמל</t>
  </si>
  <si>
    <t>01.08.012</t>
  </si>
  <si>
    <t>סה"כ לחפירות ובסיסי בטון בעבודות חשמל</t>
  </si>
  <si>
    <t>פירוק יסוד בטון של עמוד תאורה בגובה 11-15 מ' לרבות החזרת פני השטח לקדמותם, מילוי החפירה ותיקוני אספלט או ריצוף</t>
  </si>
  <si>
    <t>01.08.011.1120</t>
  </si>
  <si>
    <t>פירוק יסוד בטון של עמוד תאורה בגובה 8-10 מ' לרבות החזרת פני השטח לקדמותם, מילוי החפירה ותיקוני אספלט או ריצוף</t>
  </si>
  <si>
    <t>01.08.011.1110</t>
  </si>
  <si>
    <t>יסוד לעמוד תאורה, במידות 100X100X180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 אספלט (אם נדרש)</t>
  </si>
  <si>
    <t>01.08.011.1055</t>
  </si>
  <si>
    <t>יסוד לעמוד תאורה, במידות 100X100X120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t>
  </si>
  <si>
    <t>01.08.011.1050</t>
  </si>
  <si>
    <t>יסוד לעמוד תאורה, במידות 80X80X100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t>
  </si>
  <si>
    <t>01.08.011.1040</t>
  </si>
  <si>
    <t>יסוד לעמוד תאורה, במידות 60X60X80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t>
  </si>
  <si>
    <t>01.08.011.1030</t>
  </si>
  <si>
    <t>חפירה ויציקת פלטת בטון לגישה בחזית לוח חשמל במידות 250X60 ס"מ ובעובי 20 ס"מ, לרבות רשת זיון להארקת היסוד</t>
  </si>
  <si>
    <t>01.08.011.0910</t>
  </si>
  <si>
    <t>חפירה ויציקת בסיס בטון עבור לוח חשמל במידות 270X50 ס"מ ובעומק 60 ס"מ, לרבות טבעת גישור וחיבור להארקה וצנרת עד 6X160 מ"מ</t>
  </si>
  <si>
    <t>01.08.011.0900</t>
  </si>
  <si>
    <t>סרט פלסטי צהוב תקני ברוחב 16 ס"מ לסימון כבל באדמה</t>
  </si>
  <si>
    <t>01.08.011.0860</t>
  </si>
  <si>
    <t>עטיפת צנרת בבטון ב-20 בתוך חפירה קיימת, בהיקף של 10 ס"מ סביב הצנרת, עד 8 קנים בקוטר עד "4</t>
  </si>
  <si>
    <t>01.08.011.0650</t>
  </si>
  <si>
    <t>תוספת עבור פתיחת מדרכה מרוצפת קיימת לצורך הנחת צנרת והחזרתה למצב שלפני הפתיחה לרבות שחזור המבנה עם המרצפות שפורקו, ברוחב 60 ס"מ</t>
  </si>
  <si>
    <t>01.08.011.0525</t>
  </si>
  <si>
    <t>תוספת עבור פתיחת מדרכה מרוצפת קיימת לצורך הנחת צנרת והחזרתה למצב שלפני הפתיחה לרבות שחזור המבנה עם המרצפות שפורקו, ברוחב 40 ס"מ</t>
  </si>
  <si>
    <t>01.08.011.0521</t>
  </si>
  <si>
    <t>תוספת עבור ניסור כביש אספלט לצורך הנחת צנרת והחזרתו למצב שלפני הניסור לרבות שחזור המבנה, ברוחב 60 ס"מ</t>
  </si>
  <si>
    <t>01.08.011.0505</t>
  </si>
  <si>
    <t>תוספת עבור ניסור כביש אספלט לצורך הנחת צנרת והחזרתו למצב שלפני הניסור לרבות שחזור המבנה, ברוחב 40 ס"מ</t>
  </si>
  <si>
    <t>01.08.011.0500</t>
  </si>
  <si>
    <t>חפירה של תעלות לכבלים בעבודת ידיים, לרבות ריפוד וכיסוי חול, סרטי סימון, מילוי חוזר והידוק סופי</t>
  </si>
  <si>
    <t>01.08.011.0300</t>
  </si>
  <si>
    <t>תוספת עבור כל 20 ס"מ של העמקת החפירה לעומק מעל 120 ס"מ לתעלות ברוחב 60 ס"מ</t>
  </si>
  <si>
    <t>01.08.011.0045</t>
  </si>
  <si>
    <t>תוספת עבור כל 20 ס"מ של העמקת החפירה לעומק מעל 120 ס"מ לתעלות ברוחב 40 ס"מ</t>
  </si>
  <si>
    <t>01.08.011.0041</t>
  </si>
  <si>
    <t>חפירה של תעלות לכבלים ברוחב 60 ס"מ ועומק 120 ס"מ, לרבות ריפוד וכיסוי חול, סרטי סימון, מילוי חוזר והידוק סופי</t>
  </si>
  <si>
    <t>01.08.011.0023</t>
  </si>
  <si>
    <t>חפירה של תעלות לכבלים ברוחב 40 ס"מ ועומק 120 ס"מ, לרבות ריפוד וכיסוי חול, סרטי סימון, מילוי חוזר והידוק סופי</t>
  </si>
  <si>
    <t>01.08.011.0021</t>
  </si>
  <si>
    <t>חפירה של תעלות לכבלים ברוחב 40 ס"מ ועומק 100 ס"מ, לרבות ריפוד וכיסוי חול, סרטי סימון, מילוי חוזר והידוק סופי</t>
  </si>
  <si>
    <t>01.08.011.0009</t>
  </si>
  <si>
    <t>חפירות ובסיסי בטון בעבודות חשמל</t>
  </si>
  <si>
    <t>01.08.011</t>
  </si>
  <si>
    <t>סה"כ להערות כלליות לפרק 08 מתקני חשמל</t>
  </si>
  <si>
    <t>טבעת הארקת יסוד היקפית למרכזיית תאורה כולל פס פלדה מגולוון בחתך 40X4 מ"מ המרותך
 לברזל היסוד ומחובר לזיון היסוד של בסיס המרכזייה ולפס פלדה מגלוון במרכזייה.</t>
  </si>
  <si>
    <t>01.08.001.0321</t>
  </si>
  <si>
    <t>טיפול של הקבלן מול חח"י לביצוע חיבור חדש למתקן חשמל לתאורה, כולל התשלום הנדרש עבור החיבור, 
התאומים והאישורים, הגשת תכניות, הזמנת ביקורת ולווי עד לקבלתהחיבור והאישור לחיבור, כולל קבלת 
היתר למיקום מרכזיה/לוח/מתקן חשמלי מוועדת תכנון ובניה/רשות מקומית, לרבות החתמת הרשות על חוזה 
אספקת חשמל של חח"י.</t>
  </si>
  <si>
    <t>01.08.001.0110</t>
  </si>
  <si>
    <t>לתשומת ליבכם, בפרק זה השתנו חלק ממספרי תתי הפרקים. לרשימת תתי הפרקים שעודכנו - נא ראו ב"קבצים מצורפים" בקובץ של "שינוי מספור תתי פרקים".</t>
  </si>
  <si>
    <t>01.08.001.0016</t>
  </si>
  <si>
    <t>7. כל המחירים כוללים חומר + עבודה + רווח ונקובים בשקלים חדשים (ללא מע"מ) והינם מחירי קבלן מתקני חשמל.</t>
  </si>
  <si>
    <t>01.08.001.0014</t>
  </si>
  <si>
    <t>6. קיצורים/ראשי תיבות בשימוש בפרק זה: ג.ת - גוף תאורה; ב"ת - בית תקע (שקע); יח' - יחידה; כ"ס - כח סוס; ס"מ - סנטימטר; מ"ר - מטר מרובע; מ"מ - מילימטר;מ"א - מטר אורך (מטר רץ); מא"ז - מפסק אוטומטי זעיר; ממ"ר - מילימטר מרובע; מאמ"ת - מפסק אוטומטי מגנטי תרמי; מ"ז - מפסיק זרם; נל"ג - נתרן לחץ גבוה; עה"ט -על הטיח; ק"ק - קילו קלוריות; קוו"ט - קילו ווט; ק"א - קילו אמפר; ק"ו - קילו וולט; קוא"ר - קילו וולט אמפר ראקטיבי; קומ' - קומפלט; ש"ע - שעת עבודה או שווה ערך; תה"ט - תחת הטיח; תה"ר - תיבת הסתעפות ראשית; תה"מ - תיבת הסתעפות משני</t>
  </si>
  <si>
    <t>01.08.001.0013</t>
  </si>
  <si>
    <t>5. שעות עבודה חשמלאי מוסמך וחשמלאי עוזר - ראה סעיפים 60.020.0090-0100.</t>
  </si>
  <si>
    <t>01.08.001.0010</t>
  </si>
  <si>
    <t>4. עלויות חומרים לעבודות מתקני חשמל - ראה פרק 88.</t>
  </si>
  <si>
    <t>01.08.001.0009</t>
  </si>
  <si>
    <t>3. מערכות גילוי וכיבוי אש ומערכות בקרת מבנים - ראה פרקים 35, 34.</t>
  </si>
  <si>
    <t>01.08.001.0008</t>
  </si>
  <si>
    <t>בסעיפים שאינם נכללים במפרט הכללי או מנוגדים לנאמר בו, יש להשתמש רק במקרים של דרישה מיוחדת.</t>
  </si>
  <si>
    <t>01.08.001.0005</t>
  </si>
  <si>
    <t>2. כל העבודות בפרק זה כפופות לנאמר ב"מפרט כללי לעבודות בנין" ("האוגדן הכחול"), כולל אופני המדידה, אלא אם צויין אחרת בסעיף.</t>
  </si>
  <si>
    <t>01.08.001.0004</t>
  </si>
  <si>
    <t>1. הנחיות כלליות לאחוזי קבלן ראשי - אם קיים בפרויקט (בתוספת למחירי קבלן מתקני החשמל שלהלן) - ראה בקבצים מצורפים - נספחים ועלויות בניה. לנושא אחוזי קבלן ראשי- שים לב: כל תתי הפרקים בעב' החשמל, מחושבים כמבוצעים בתוך המבנה, מלבד תתי פרקים: 08.011-014, 08.051-059, 08.086, 08.092 המבוצעים מחוץ למבנה.תשומת לב המשתמש מופנית ל"הנחות יסוד לתמחיר מאגר המחירים" המפורטות בתחילת המחירון; כמו כן לחישוב בקבצים מצורפים עבור תוספת לפי אזורים (למחיר הכולל של הבניה) ותוספות או הפחתות בגין היקף העבודה</t>
  </si>
  <si>
    <t>01.08.001.0002</t>
  </si>
  <si>
    <t>הערות כלליות לפרק 08 מתקני חשמל</t>
  </si>
  <si>
    <t>01.08.001</t>
  </si>
  <si>
    <t>סה"כ לעבודות איטום</t>
  </si>
  <si>
    <t>סה"כ לאיטום תפרי התפשטות אנכיים בקירות</t>
  </si>
  <si>
    <t>איטום תפרי התפשטות אנכיים פנימיים בקירות ברוחב 20-30 מ"מ, ע"י חומר איטום אלסטומרי על בסיס פוליאוריטן מסוג "סיקה פרו 3" או ש"ע, לרבות ניקוי התפר, יישור שפתי התפר, סיקה פריימר 3N, החדרת פרופיל גיבוי מפוליאתילן מוקצף בקוטר 25-38 מ"מ ומילוי התפר בחומר האיטום</t>
  </si>
  <si>
    <t>01.05.062.0050</t>
  </si>
  <si>
    <t>איטום תפרי התפשטות אנכיים בקירות</t>
  </si>
  <si>
    <t>01.05.062</t>
  </si>
  <si>
    <t>סה"כ לאיטום קירות מבנים וקירות מרתפים בחומרים פולימריים נוזליים</t>
  </si>
  <si>
    <t>יריעות ביטומן אלסטומריות (S.B.S) בעובי נומינלי 3.0 מ''מ, בהלחמה או בהדבקה</t>
  </si>
  <si>
    <t>01.05.032.9010</t>
  </si>
  <si>
    <t>איטום קירות בציפוי ביטומני אלסטומרי מסוג חד רכיבי "מסטיגום 10" או "אלסטופז" או "ספירגום 413" או ש"ע ב-3 שכבות (בכמות של כ- 4.5 ק"ג/מ"ר) לקבלת ציפוי יבש בעובי 2.2 מ"מ, והגנה ע"י יריעת H.D.P.E חלקה מסוג "פזדריין 500 FLT" או "פרוטקט 5" או ש"ע בעובי 0.5 מ"מ</t>
  </si>
  <si>
    <t>01.05.032.0020</t>
  </si>
  <si>
    <t>איטום קירות מבנים וקירות מרתפים בחומרים פולימריים נוזליים</t>
  </si>
  <si>
    <t>01.05.032</t>
  </si>
  <si>
    <t>סה"כ לעבודות בטון יצוק באתר</t>
  </si>
  <si>
    <t>סה"כ לעמודי ופחי פלדה, ברגי עיגון, קידוחים, קוצים, תעלות עיגון ותוספות</t>
  </si>
  <si>
    <t>דייס מסוג "ספיר 630" או ש"ע בלתי מתכווץ ללא אגרגט בעובי ממוצע 5 ס"מ למילוי פתחים, פלטות בין בטון למתכות ובין בטון לבטון וביסוס ועיגון עמודי פלדה, בעל חוזק לחיצה סופי 880 ק"ג/סמ"ר</t>
  </si>
  <si>
    <t>01.02.087.1110</t>
  </si>
  <si>
    <t>ברגי עיגון לבטון בקוטר "1 עם קוצים מוברגים באורך 50 ס"מ, לרבות קידוח</t>
  </si>
  <si>
    <t>01.02.087.0050</t>
  </si>
  <si>
    <t>עמודי ופחי פלדה, ברגי עיגון, קידוחים, קוצים, תעלות עיגון ותוספות</t>
  </si>
  <si>
    <t>01.02.087</t>
  </si>
  <si>
    <t>תוספת עבור בטון ב-40 במקום ב-30</t>
  </si>
  <si>
    <t>01.02.086.0020</t>
  </si>
  <si>
    <t>01.02.086</t>
  </si>
  <si>
    <t>סה"כ ליסודות, רפסודה וראשי כלונסאות</t>
  </si>
  <si>
    <t>פירוק מכלול תפרי התפשטות קיימים במיסעת הגשר משני צידי התפר הכל בשלבים שונים כמתואר בתכניות וכמפורט במפרט המיוחד</t>
  </si>
  <si>
    <t>01.02.012.9000</t>
  </si>
  <si>
    <t>ראשי כלונסאות בטון ב-30 (שקיעה "5, חשיפה 2-4) במידות שונות</t>
  </si>
  <si>
    <t>01.02.012.0400</t>
  </si>
  <si>
    <t>יסודות, רפסודה וראשי כלונסאות</t>
  </si>
  <si>
    <t>01.02.012</t>
  </si>
  <si>
    <t>סה"כ למצעים לעבודות בטון</t>
  </si>
  <si>
    <t>מצע "ארגז חלול" כדוגמת "עין כרמל" או "פוליביד" או ש"ע מפוליסטירן מוקצף בגובה 25 ס"מ מתחת למרצפים בקרקע תופחת (חלל תפיחה 20 ס"מ)</t>
  </si>
  <si>
    <t>01.02.011.0140</t>
  </si>
  <si>
    <t>מצע בטון רזה ב-20 בעובי 5 ס"מ מתחת למרצפים</t>
  </si>
  <si>
    <t>01.02.011.0040</t>
  </si>
  <si>
    <t>מצע בטון רזה ב-20 בעובי 5 ס"מ מתחת ליסודות עוברים</t>
  </si>
  <si>
    <t>01.02.011.0020</t>
  </si>
  <si>
    <t>מצע בטון רזה ב-20 בעובי 5 ס"מ מתחת ליסודות בודדים</t>
  </si>
  <si>
    <t>01.02.011.0010</t>
  </si>
  <si>
    <t>מצעים לעבודות בטון</t>
  </si>
  <si>
    <t>01.02.011</t>
  </si>
  <si>
    <t>רשתות פלדה מרותכות בכל הקטרים והאורכים לזיון הבטון</t>
  </si>
  <si>
    <t>01.02.010.0031</t>
  </si>
  <si>
    <t>מוטות פלדה עגולים ומצולעים בכל הקטרים והאורכים לזיון הבטון</t>
  </si>
  <si>
    <t>01.02.010.0011</t>
  </si>
  <si>
    <t>01.02.010</t>
  </si>
  <si>
    <t>סה"כ למילוי מובא, מצעים והידוק</t>
  </si>
  <si>
    <t>מילוי מובא מחומר נברר (סוג ג') לרבות פיזור בשכבות של 20 ס"מ והידוק מבוקר</t>
  </si>
  <si>
    <t>01.01.050.0010</t>
  </si>
  <si>
    <t>מילוי מובא, מצעים והידוק</t>
  </si>
  <si>
    <t>01.01.050</t>
  </si>
  <si>
    <t>סה"כ לחפירה ואגרה להטמנת עודפי עפר</t>
  </si>
  <si>
    <t>חפירה כללית בשטח לעומק כולל בין 3 מ' ועד 5 מ' לכמות עד 5,000 מ"ק</t>
  </si>
  <si>
    <t>01.01.020.1210</t>
  </si>
  <si>
    <t>חפירה כללית בשטח לעומק כולל בין 1 מ' ועד 3 מ' לכמות מעל 100 מ"ק ועד 500 מ"ק</t>
  </si>
  <si>
    <t>01.01.020.1160</t>
  </si>
  <si>
    <t>חפירה כללית בשטח לעומק שאינו עולה על 1 מ' לכמות מעל 1,000 מ"ק</t>
  </si>
  <si>
    <t>01.01.020.1130</t>
  </si>
  <si>
    <t>חפירה ואגרה להטמנת עודפי עפר</t>
  </si>
  <si>
    <t>01.01.020</t>
  </si>
  <si>
    <t>עבודות אזרחיות</t>
  </si>
  <si>
    <t>01</t>
  </si>
  <si>
    <t>מחיר</t>
  </si>
  <si>
    <t>כמות</t>
  </si>
  <si>
    <t>קו חום מערבי - מקטע 2</t>
  </si>
  <si>
    <t>פרק
01.90.009</t>
  </si>
  <si>
    <t>הקצב שוטרים - ללא הנחה</t>
  </si>
  <si>
    <t>פרק
01.90.011</t>
  </si>
  <si>
    <t>הקצבים כלליים - ללא הנחה</t>
  </si>
  <si>
    <t>הקצב פקחים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</si>
</sst>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name val="Calibri"/>
    </font>
    <font>
      <sz val="12"/>
      <color rgb="FF0000FF"/>
      <name val="Calibri"/>
    </font>
    <font>
      <b/>
      <sz val="16"/>
      <color rgb="FF0000FF"/>
      <name val="Calibri"/>
    </font>
    <font>
      <sz val="12"/>
      <color theme="5"/>
      <name val="Calibri"/>
      <family val="2"/>
    </font>
    <font>
      <sz val="11"/>
      <name val="Calibri"/>
    </font>
    <font>
      <b/>
      <sz val="11"/>
      <name val="Calibri"/>
    </font>
  </fonts>
  <fills count="4">
    <fill>
      <patternFill patternType="none"/>
    </fill>
    <fill>
      <patternFill patternType="gray125"/>
    </fill>
    <fill>
      <patternFill patternType="solid">
        <fgColor rgb="FFC8C8C8"/>
      </patternFill>
    </fill>
    <fill>
      <patternFill patternType="solid">
        <fgColor rgb="FF00B0F0"/>
        <bgColor indexed="64"/>
      </patternFill>
    </fill>
  </fills>
  <borders count="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double">
        <color rgb="FF008000"/>
      </top>
      <bottom style="double">
        <color rgb="FF008000"/>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60">
    <xf numFmtId="0" fontId="0" fillId="0" borderId="0" xfId="0"/>
    <xf numFmtId="0" fontId="0" fillId="0" borderId="2" xfId="0" applyBorder="1"/>
    <xf numFmtId="4" fontId="0" fillId="2" borderId="5" xfId="0" applyNumberFormat="1" applyFill="1" applyBorder="1" applyAlignment="1">
      <alignment horizontal="right"/>
    </xf>
    <xf numFmtId="0" fontId="2" fillId="0" borderId="2" xfId="0" applyFont="1" applyBorder="1" applyAlignment="1">
      <alignment horizontal="right"/>
    </xf>
    <xf numFmtId="0" fontId="0" fillId="0" borderId="5" xfId="0" applyBorder="1"/>
    <xf numFmtId="10" fontId="0" fillId="0" borderId="5" xfId="0" applyNumberFormat="1" applyBorder="1" applyProtection="1">
      <protection locked="0"/>
    </xf>
    <xf numFmtId="44" fontId="0" fillId="0" borderId="0" xfId="1" applyFont="1"/>
    <xf numFmtId="10" fontId="0" fillId="0" borderId="2" xfId="0" applyNumberFormat="1" applyBorder="1" applyProtection="1">
      <protection locked="0"/>
    </xf>
    <xf numFmtId="0" fontId="0" fillId="0" borderId="1" xfId="0" applyBorder="1" applyAlignment="1" applyProtection="1">
      <alignment horizontal="left"/>
    </xf>
    <xf numFmtId="0" fontId="2" fillId="0" borderId="1" xfId="0" applyFont="1" applyBorder="1" applyAlignment="1" applyProtection="1">
      <alignment horizontal="right" wrapText="1"/>
    </xf>
    <xf numFmtId="0" fontId="0" fillId="0" borderId="1" xfId="0" applyBorder="1" applyAlignment="1" applyProtection="1">
      <alignment shrinkToFit="1"/>
    </xf>
    <xf numFmtId="4" fontId="0" fillId="0" borderId="1" xfId="0" applyNumberFormat="1" applyBorder="1" applyAlignment="1" applyProtection="1">
      <alignment horizontal="right"/>
    </xf>
    <xf numFmtId="0" fontId="0" fillId="0" borderId="1" xfId="0" applyBorder="1" applyAlignment="1" applyProtection="1">
      <alignment horizontal="right"/>
    </xf>
    <xf numFmtId="4" fontId="0" fillId="0" borderId="0" xfId="0" applyNumberFormat="1" applyAlignment="1" applyProtection="1">
      <alignment horizontal="right"/>
    </xf>
    <xf numFmtId="0" fontId="0" fillId="0" borderId="0" xfId="0" applyProtection="1"/>
    <xf numFmtId="0" fontId="0" fillId="0" borderId="2" xfId="0" applyBorder="1" applyAlignment="1" applyProtection="1">
      <alignment horizontal="left"/>
    </xf>
    <xf numFmtId="0" fontId="0" fillId="0" borderId="2" xfId="0" applyBorder="1" applyAlignment="1" applyProtection="1">
      <alignment wrapText="1"/>
    </xf>
    <xf numFmtId="0" fontId="0" fillId="0" borderId="2" xfId="0" applyBorder="1" applyAlignment="1" applyProtection="1">
      <alignment shrinkToFit="1"/>
    </xf>
    <xf numFmtId="4" fontId="0" fillId="0" borderId="2" xfId="0" applyNumberFormat="1" applyBorder="1" applyAlignment="1" applyProtection="1">
      <alignment horizontal="right"/>
    </xf>
    <xf numFmtId="0" fontId="0" fillId="0" borderId="2" xfId="0" applyBorder="1" applyAlignment="1" applyProtection="1">
      <alignment horizontal="right"/>
    </xf>
    <xf numFmtId="0" fontId="0" fillId="2" borderId="3" xfId="0" applyFill="1" applyBorder="1" applyAlignment="1" applyProtection="1">
      <alignment horizontal="left"/>
    </xf>
    <xf numFmtId="0" fontId="0" fillId="2" borderId="3" xfId="0" applyFill="1" applyBorder="1" applyAlignment="1" applyProtection="1">
      <alignment horizontal="right" wrapText="1"/>
    </xf>
    <xf numFmtId="0" fontId="0" fillId="2" borderId="3" xfId="0" applyFill="1" applyBorder="1" applyAlignment="1" applyProtection="1">
      <alignment horizontal="right" shrinkToFit="1"/>
    </xf>
    <xf numFmtId="4" fontId="0" fillId="2" borderId="3" xfId="0" applyNumberFormat="1" applyFill="1" applyBorder="1" applyAlignment="1" applyProtection="1">
      <alignment horizontal="right"/>
    </xf>
    <xf numFmtId="0" fontId="0" fillId="2" borderId="3" xfId="0" applyFill="1" applyBorder="1" applyAlignment="1" applyProtection="1">
      <alignment horizontal="right"/>
    </xf>
    <xf numFmtId="49" fontId="1" fillId="0" borderId="2" xfId="0" applyNumberFormat="1" applyFont="1" applyBorder="1" applyAlignment="1" applyProtection="1">
      <alignment horizontal="left"/>
    </xf>
    <xf numFmtId="0" fontId="1" fillId="0" borderId="2" xfId="0" applyFont="1" applyBorder="1" applyAlignment="1" applyProtection="1">
      <alignment wrapText="1"/>
    </xf>
    <xf numFmtId="0" fontId="1" fillId="0" borderId="2" xfId="0" applyFont="1" applyBorder="1" applyAlignment="1" applyProtection="1">
      <alignment shrinkToFit="1"/>
    </xf>
    <xf numFmtId="4" fontId="1" fillId="0" borderId="2" xfId="0" applyNumberFormat="1" applyFont="1" applyBorder="1" applyAlignment="1" applyProtection="1">
      <alignment horizontal="right"/>
    </xf>
    <xf numFmtId="0" fontId="1" fillId="0" borderId="2" xfId="0" applyFont="1" applyBorder="1" applyAlignment="1" applyProtection="1">
      <alignment horizontal="right"/>
    </xf>
    <xf numFmtId="4" fontId="1" fillId="0" borderId="0" xfId="0" applyNumberFormat="1" applyFont="1" applyAlignment="1" applyProtection="1">
      <alignment horizontal="right"/>
    </xf>
    <xf numFmtId="0" fontId="1" fillId="0" borderId="0" xfId="0" applyFont="1" applyProtection="1"/>
    <xf numFmtId="49" fontId="0" fillId="0" borderId="2" xfId="0" applyNumberFormat="1" applyBorder="1" applyAlignment="1" applyProtection="1">
      <alignment horizontal="left"/>
    </xf>
    <xf numFmtId="49" fontId="5" fillId="0" borderId="2" xfId="0" applyNumberFormat="1" applyFont="1" applyBorder="1" applyAlignment="1" applyProtection="1">
      <alignment horizontal="left"/>
    </xf>
    <xf numFmtId="0" fontId="5" fillId="0" borderId="2" xfId="0" applyFont="1" applyBorder="1" applyAlignment="1" applyProtection="1">
      <alignment wrapText="1"/>
    </xf>
    <xf numFmtId="4" fontId="5" fillId="0" borderId="2" xfId="0" applyNumberFormat="1" applyFont="1" applyBorder="1" applyAlignment="1" applyProtection="1">
      <alignment horizontal="right"/>
    </xf>
    <xf numFmtId="4" fontId="5" fillId="3" borderId="2" xfId="0" applyNumberFormat="1" applyFont="1" applyFill="1" applyBorder="1" applyAlignment="1" applyProtection="1">
      <alignment horizontal="right"/>
    </xf>
    <xf numFmtId="49" fontId="5" fillId="0" borderId="4" xfId="0" applyNumberFormat="1" applyFont="1" applyBorder="1" applyAlignment="1" applyProtection="1">
      <alignment horizontal="left"/>
    </xf>
    <xf numFmtId="0" fontId="5" fillId="0" borderId="4" xfId="0" applyFont="1" applyBorder="1" applyAlignment="1" applyProtection="1">
      <alignment wrapText="1"/>
    </xf>
    <xf numFmtId="0" fontId="0" fillId="0" borderId="4" xfId="0" applyBorder="1" applyAlignment="1" applyProtection="1">
      <alignment shrinkToFit="1"/>
    </xf>
    <xf numFmtId="4" fontId="0" fillId="0" borderId="4" xfId="0" applyNumberFormat="1" applyBorder="1" applyAlignment="1" applyProtection="1">
      <alignment horizontal="right"/>
    </xf>
    <xf numFmtId="0" fontId="0" fillId="0" borderId="4" xfId="0" applyBorder="1" applyAlignment="1" applyProtection="1">
      <alignment horizontal="right"/>
    </xf>
    <xf numFmtId="4" fontId="5" fillId="0" borderId="4" xfId="0" applyNumberFormat="1" applyFont="1" applyBorder="1" applyAlignment="1" applyProtection="1">
      <alignment horizontal="right"/>
    </xf>
    <xf numFmtId="0" fontId="0" fillId="0" borderId="0" xfId="0" applyAlignment="1" applyProtection="1">
      <alignment horizontal="left"/>
    </xf>
    <xf numFmtId="0" fontId="0" fillId="0" borderId="0" xfId="0" applyAlignment="1" applyProtection="1">
      <alignment shrinkToFit="1"/>
    </xf>
    <xf numFmtId="0" fontId="0" fillId="0" borderId="0" xfId="0" applyAlignment="1" applyProtection="1">
      <alignment horizontal="right"/>
    </xf>
    <xf numFmtId="4" fontId="0" fillId="2" borderId="5" xfId="0" applyNumberFormat="1" applyFill="1" applyBorder="1" applyAlignment="1" applyProtection="1">
      <alignment horizontal="right"/>
    </xf>
    <xf numFmtId="4" fontId="0" fillId="2" borderId="2" xfId="0" applyNumberFormat="1" applyFill="1" applyBorder="1" applyAlignment="1" applyProtection="1">
      <alignment horizontal="right"/>
    </xf>
    <xf numFmtId="4" fontId="0" fillId="0" borderId="5" xfId="0" applyNumberFormat="1" applyBorder="1" applyProtection="1"/>
    <xf numFmtId="4" fontId="0" fillId="0" borderId="0" xfId="0" applyNumberFormat="1" applyProtection="1"/>
    <xf numFmtId="49" fontId="1" fillId="0" borderId="5" xfId="0" applyNumberFormat="1" applyFont="1" applyBorder="1" applyAlignment="1" applyProtection="1">
      <alignment horizontal="left"/>
    </xf>
    <xf numFmtId="0" fontId="1" fillId="0" borderId="5" xfId="0" applyFont="1" applyBorder="1" applyProtection="1"/>
    <xf numFmtId="49" fontId="1" fillId="0" borderId="1" xfId="0" applyNumberFormat="1" applyFont="1" applyBorder="1" applyAlignment="1" applyProtection="1">
      <alignment horizontal="left"/>
    </xf>
    <xf numFmtId="49" fontId="3" fillId="0" borderId="4" xfId="0" applyNumberFormat="1" applyFont="1" applyBorder="1" applyAlignment="1" applyProtection="1">
      <alignment horizontal="center" vertical="center" wrapText="1"/>
    </xf>
    <xf numFmtId="0" fontId="3" fillId="0" borderId="5" xfId="0" applyFont="1" applyBorder="1" applyProtection="1"/>
    <xf numFmtId="4" fontId="1" fillId="0" borderId="5" xfId="0" applyNumberFormat="1" applyFont="1" applyBorder="1" applyAlignment="1" applyProtection="1">
      <alignment horizontal="right"/>
    </xf>
    <xf numFmtId="49" fontId="3" fillId="0" borderId="1" xfId="0" applyNumberFormat="1" applyFont="1" applyBorder="1" applyAlignment="1" applyProtection="1">
      <alignment horizontal="center" vertical="center" wrapText="1"/>
    </xf>
    <xf numFmtId="49" fontId="3" fillId="0" borderId="4" xfId="0" applyNumberFormat="1" applyFont="1" applyBorder="1" applyAlignment="1" applyProtection="1">
      <alignment horizontal="center" vertical="center" wrapText="1"/>
    </xf>
    <xf numFmtId="0" fontId="1" fillId="0" borderId="2" xfId="0" applyFont="1" applyBorder="1" applyProtection="1"/>
    <xf numFmtId="0" fontId="2" fillId="0" borderId="5" xfId="0" applyFont="1" applyBorder="1" applyAlignment="1" applyProtection="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EDB6A-01CF-4C6A-985A-813F3D1F0350}">
  <dimension ref="B2:G40"/>
  <sheetViews>
    <sheetView rightToLeft="1" tabSelected="1" workbookViewId="0">
      <selection activeCell="E6" sqref="E6"/>
    </sheetView>
  </sheetViews>
  <sheetFormatPr defaultRowHeight="15" x14ac:dyDescent="0.25"/>
  <cols>
    <col min="2" max="2" width="10.5703125" customWidth="1"/>
    <col min="3" max="3" width="45.42578125" bestFit="1" customWidth="1"/>
    <col min="4" max="4" width="14.5703125" bestFit="1" customWidth="1"/>
    <col min="5" max="5" width="14.5703125" customWidth="1"/>
    <col min="6" max="6" width="17.140625" customWidth="1"/>
    <col min="7" max="7" width="126" customWidth="1"/>
  </cols>
  <sheetData>
    <row r="2" spans="2:7" ht="21" x14ac:dyDescent="0.35">
      <c r="B2" s="4"/>
      <c r="C2" s="59" t="s">
        <v>33</v>
      </c>
      <c r="D2" s="4"/>
      <c r="E2" s="4"/>
    </row>
    <row r="3" spans="2:7" ht="21.75" thickBot="1" x14ac:dyDescent="0.4">
      <c r="B3" s="1"/>
      <c r="C3" s="3" t="s">
        <v>32</v>
      </c>
      <c r="D3" s="1"/>
      <c r="E3" s="4"/>
    </row>
    <row r="4" spans="2:7" ht="16.5" thickTop="1" thickBot="1" x14ac:dyDescent="0.3">
      <c r="B4" s="20" t="s">
        <v>0</v>
      </c>
      <c r="C4" s="24" t="s">
        <v>1</v>
      </c>
      <c r="D4" s="23" t="s">
        <v>2</v>
      </c>
      <c r="E4" s="2" t="s">
        <v>3</v>
      </c>
      <c r="F4" s="46" t="s">
        <v>4</v>
      </c>
      <c r="G4" s="47" t="s">
        <v>5</v>
      </c>
    </row>
    <row r="5" spans="2:7" ht="16.5" thickTop="1" x14ac:dyDescent="0.25">
      <c r="B5" s="50" t="s">
        <v>6</v>
      </c>
      <c r="C5" s="51" t="s">
        <v>7</v>
      </c>
      <c r="D5" s="28">
        <f>קו_חום_מערבי_מקטע_2!F17</f>
        <v>205150</v>
      </c>
      <c r="E5" s="5">
        <v>0</v>
      </c>
      <c r="F5" s="48">
        <f>D5-D5*E5</f>
        <v>205150</v>
      </c>
      <c r="G5" s="31" t="s">
        <v>8</v>
      </c>
    </row>
    <row r="6" spans="2:7" ht="15.75" x14ac:dyDescent="0.25">
      <c r="B6" s="50" t="s">
        <v>26</v>
      </c>
      <c r="C6" s="51" t="s">
        <v>27</v>
      </c>
      <c r="D6" s="28">
        <f>קו_חום_מערבי_מקטע_2!F40</f>
        <v>485319</v>
      </c>
      <c r="E6" s="5">
        <v>0</v>
      </c>
      <c r="F6" s="48">
        <f>D6-D6*E6</f>
        <v>485319</v>
      </c>
      <c r="G6" s="31" t="s">
        <v>8</v>
      </c>
    </row>
    <row r="7" spans="2:7" ht="15.75" x14ac:dyDescent="0.25">
      <c r="B7" s="50" t="s">
        <v>28</v>
      </c>
      <c r="C7" s="51" t="s">
        <v>29</v>
      </c>
      <c r="D7" s="28">
        <f>קו_חום_מערבי_מקטע_2!F49</f>
        <v>138890</v>
      </c>
      <c r="E7" s="5">
        <v>0</v>
      </c>
      <c r="F7" s="48">
        <f>D7-D7*E7</f>
        <v>138890</v>
      </c>
      <c r="G7" s="31" t="s">
        <v>8</v>
      </c>
    </row>
    <row r="8" spans="2:7" ht="15.75" x14ac:dyDescent="0.25">
      <c r="B8" s="50" t="s">
        <v>9</v>
      </c>
      <c r="C8" s="51" t="s">
        <v>34</v>
      </c>
      <c r="D8" s="28">
        <f>קו_חום_מערבי_מקטע_2!F225</f>
        <v>33840077.900000006</v>
      </c>
      <c r="E8" s="5">
        <v>0</v>
      </c>
      <c r="F8" s="48">
        <f t="shared" ref="F8:F32" si="0">D8-D8*E8</f>
        <v>33840077.900000006</v>
      </c>
      <c r="G8" s="31" t="s">
        <v>8</v>
      </c>
    </row>
    <row r="9" spans="2:7" ht="15.75" x14ac:dyDescent="0.25">
      <c r="B9" s="50" t="s">
        <v>35</v>
      </c>
      <c r="C9" s="51" t="s">
        <v>36</v>
      </c>
      <c r="D9" s="28">
        <f>קו_חום_מערבי_מקטע_2!F231</f>
        <v>302893.75</v>
      </c>
      <c r="E9" s="5">
        <v>0</v>
      </c>
      <c r="F9" s="48">
        <f t="shared" si="0"/>
        <v>302893.75</v>
      </c>
      <c r="G9" s="31" t="s">
        <v>8</v>
      </c>
    </row>
    <row r="10" spans="2:7" ht="15.75" x14ac:dyDescent="0.25">
      <c r="B10" s="50" t="s">
        <v>37</v>
      </c>
      <c r="C10" s="51" t="s">
        <v>38</v>
      </c>
      <c r="D10" s="28">
        <f>קו_חום_מערבי_מקטע_2!F243</f>
        <v>681120</v>
      </c>
      <c r="E10" s="5">
        <v>0</v>
      </c>
      <c r="F10" s="48">
        <f t="shared" si="0"/>
        <v>681120</v>
      </c>
      <c r="G10" s="31" t="s">
        <v>8</v>
      </c>
    </row>
    <row r="11" spans="2:7" ht="15.75" x14ac:dyDescent="0.25">
      <c r="B11" s="50" t="s">
        <v>30</v>
      </c>
      <c r="C11" s="51" t="s">
        <v>39</v>
      </c>
      <c r="D11" s="28">
        <f>קו_חום_מערבי_מקטע_2!F260</f>
        <v>1133318.8</v>
      </c>
      <c r="E11" s="5">
        <v>0</v>
      </c>
      <c r="F11" s="48">
        <f t="shared" si="0"/>
        <v>1133318.8</v>
      </c>
      <c r="G11" s="31" t="s">
        <v>8</v>
      </c>
    </row>
    <row r="12" spans="2:7" ht="15.75" x14ac:dyDescent="0.25">
      <c r="B12" s="50" t="s">
        <v>40</v>
      </c>
      <c r="C12" s="51" t="s">
        <v>41</v>
      </c>
      <c r="D12" s="28">
        <f>קו_חום_מערבי_מקטע_2!F267</f>
        <v>504868</v>
      </c>
      <c r="E12" s="5">
        <v>0</v>
      </c>
      <c r="F12" s="48">
        <f t="shared" si="0"/>
        <v>504868</v>
      </c>
      <c r="G12" s="31" t="s">
        <v>8</v>
      </c>
    </row>
    <row r="13" spans="2:7" ht="15.75" x14ac:dyDescent="0.25">
      <c r="B13" s="50" t="s">
        <v>10</v>
      </c>
      <c r="C13" s="51" t="s">
        <v>11</v>
      </c>
      <c r="D13" s="28">
        <f>קו_חום_מערבי_מקטע_2!F307</f>
        <v>16152110</v>
      </c>
      <c r="E13" s="5">
        <v>0</v>
      </c>
      <c r="F13" s="48">
        <f t="shared" si="0"/>
        <v>16152110</v>
      </c>
      <c r="G13" s="31" t="s">
        <v>8</v>
      </c>
    </row>
    <row r="14" spans="2:7" ht="15.75" x14ac:dyDescent="0.25">
      <c r="B14" s="50" t="s">
        <v>12</v>
      </c>
      <c r="C14" s="51" t="s">
        <v>13</v>
      </c>
      <c r="D14" s="28">
        <f>קו_חום_מערבי_מקטע_2!F328</f>
        <v>15108687</v>
      </c>
      <c r="E14" s="5">
        <v>0</v>
      </c>
      <c r="F14" s="48">
        <f t="shared" si="0"/>
        <v>15108687</v>
      </c>
      <c r="G14" s="31" t="s">
        <v>8</v>
      </c>
    </row>
    <row r="15" spans="2:7" ht="15.75" x14ac:dyDescent="0.25">
      <c r="B15" s="50" t="s">
        <v>14</v>
      </c>
      <c r="C15" s="51" t="s">
        <v>15</v>
      </c>
      <c r="D15" s="28">
        <f>קו_חום_מערבי_מקטע_2!F354</f>
        <v>2315482</v>
      </c>
      <c r="E15" s="5">
        <v>0</v>
      </c>
      <c r="F15" s="48">
        <f t="shared" si="0"/>
        <v>2315482</v>
      </c>
      <c r="G15" s="31" t="s">
        <v>8</v>
      </c>
    </row>
    <row r="16" spans="2:7" ht="15.75" x14ac:dyDescent="0.25">
      <c r="B16" s="50" t="s">
        <v>16</v>
      </c>
      <c r="C16" s="51" t="s">
        <v>17</v>
      </c>
      <c r="D16" s="28">
        <f>קו_חום_מערבי_מקטע_2!F361</f>
        <v>370800</v>
      </c>
      <c r="E16" s="5">
        <v>0</v>
      </c>
      <c r="F16" s="48">
        <f t="shared" si="0"/>
        <v>370800</v>
      </c>
      <c r="G16" s="31" t="s">
        <v>8</v>
      </c>
    </row>
    <row r="17" spans="2:7" ht="15.75" x14ac:dyDescent="0.25">
      <c r="B17" s="50" t="s">
        <v>42</v>
      </c>
      <c r="C17" s="51" t="s">
        <v>43</v>
      </c>
      <c r="D17" s="28">
        <f>קו_חום_מערבי_מקטע_2!F372</f>
        <v>1906700</v>
      </c>
      <c r="E17" s="5">
        <v>0</v>
      </c>
      <c r="F17" s="48">
        <f t="shared" si="0"/>
        <v>1906700</v>
      </c>
      <c r="G17" s="31" t="s">
        <v>8</v>
      </c>
    </row>
    <row r="18" spans="2:7" ht="15.75" x14ac:dyDescent="0.25">
      <c r="B18" s="50" t="s">
        <v>18</v>
      </c>
      <c r="C18" s="51" t="s">
        <v>19</v>
      </c>
      <c r="D18" s="28">
        <f>קו_חום_מערבי_מקטע_2!F467</f>
        <v>47215028.200000003</v>
      </c>
      <c r="E18" s="5">
        <v>0</v>
      </c>
      <c r="F18" s="48">
        <f t="shared" si="0"/>
        <v>47215028.200000003</v>
      </c>
      <c r="G18" s="31" t="s">
        <v>8</v>
      </c>
    </row>
    <row r="19" spans="2:7" ht="15.75" x14ac:dyDescent="0.25">
      <c r="B19" s="50" t="s">
        <v>20</v>
      </c>
      <c r="C19" s="51" t="s">
        <v>21</v>
      </c>
      <c r="D19" s="28">
        <f>קו_חום_מערבי_מקטע_2!F664</f>
        <v>25332652.699999999</v>
      </c>
      <c r="E19" s="5">
        <v>0</v>
      </c>
      <c r="F19" s="48">
        <f t="shared" si="0"/>
        <v>25332652.699999999</v>
      </c>
      <c r="G19" s="31" t="s">
        <v>8</v>
      </c>
    </row>
    <row r="20" spans="2:7" ht="15.75" x14ac:dyDescent="0.25">
      <c r="B20" s="52" t="s">
        <v>31</v>
      </c>
      <c r="C20" s="51" t="s">
        <v>44</v>
      </c>
      <c r="D20" s="28">
        <f>קו_חום_מערבי_מקטע_2!F670</f>
        <v>900800</v>
      </c>
      <c r="E20" s="5">
        <v>0</v>
      </c>
      <c r="F20" s="48">
        <f t="shared" ref="F20:F22" si="1">D20-D20*E20</f>
        <v>900800</v>
      </c>
      <c r="G20" s="31" t="s">
        <v>8</v>
      </c>
    </row>
    <row r="21" spans="2:7" ht="15.75" x14ac:dyDescent="0.25">
      <c r="B21" s="52" t="s">
        <v>45</v>
      </c>
      <c r="C21" s="51" t="s">
        <v>46</v>
      </c>
      <c r="D21" s="28">
        <f>קו_חום_מערבי_מקטע_2!F675</f>
        <v>363660</v>
      </c>
      <c r="E21" s="5">
        <v>0</v>
      </c>
      <c r="F21" s="48">
        <f t="shared" si="1"/>
        <v>363660</v>
      </c>
      <c r="G21" s="31" t="s">
        <v>8</v>
      </c>
    </row>
    <row r="22" spans="2:7" ht="15.75" x14ac:dyDescent="0.25">
      <c r="B22" s="52" t="s">
        <v>47</v>
      </c>
      <c r="C22" s="51" t="s">
        <v>48</v>
      </c>
      <c r="D22" s="28">
        <f>קו_חום_מערבי_מקטע_2!F688</f>
        <v>280640</v>
      </c>
      <c r="E22" s="5">
        <v>0</v>
      </c>
      <c r="F22" s="48">
        <f t="shared" si="1"/>
        <v>280640</v>
      </c>
      <c r="G22" s="31" t="s">
        <v>8</v>
      </c>
    </row>
    <row r="23" spans="2:7" ht="15.75" x14ac:dyDescent="0.25">
      <c r="B23" s="53" t="s">
        <v>49</v>
      </c>
      <c r="C23" s="54" t="s">
        <v>50</v>
      </c>
      <c r="D23" s="55">
        <f>קו_חום_מערבי_מקטע_2!F699</f>
        <v>3488167.5</v>
      </c>
      <c r="E23" s="5">
        <v>0</v>
      </c>
      <c r="F23" s="48">
        <f t="shared" si="0"/>
        <v>3488167.5</v>
      </c>
      <c r="G23" s="31" t="s">
        <v>8</v>
      </c>
    </row>
    <row r="24" spans="2:7" ht="15.75" x14ac:dyDescent="0.25">
      <c r="B24" s="53" t="s">
        <v>51</v>
      </c>
      <c r="C24" s="54" t="s">
        <v>52</v>
      </c>
      <c r="D24" s="55">
        <f>קו_חום_מערבי_מקטע_2!F703</f>
        <v>443190</v>
      </c>
      <c r="E24" s="5">
        <v>0</v>
      </c>
      <c r="F24" s="48">
        <f t="shared" si="0"/>
        <v>443190</v>
      </c>
      <c r="G24" s="31" t="s">
        <v>8</v>
      </c>
    </row>
    <row r="25" spans="2:7" ht="15.75" x14ac:dyDescent="0.25">
      <c r="B25" s="53" t="s">
        <v>53</v>
      </c>
      <c r="C25" s="54" t="s">
        <v>54</v>
      </c>
      <c r="D25" s="55">
        <f>קו_חום_מערבי_מקטע_2!F709</f>
        <v>997950</v>
      </c>
      <c r="E25" s="5">
        <v>0</v>
      </c>
      <c r="F25" s="48">
        <f t="shared" si="0"/>
        <v>997950</v>
      </c>
      <c r="G25" s="31" t="s">
        <v>8</v>
      </c>
    </row>
    <row r="26" spans="2:7" ht="15.75" x14ac:dyDescent="0.25">
      <c r="B26" s="53" t="s">
        <v>55</v>
      </c>
      <c r="C26" s="54" t="s">
        <v>56</v>
      </c>
      <c r="D26" s="55">
        <f>קו_חום_מערבי_מקטע_2!F718</f>
        <v>389200</v>
      </c>
      <c r="E26" s="5" t="s">
        <v>22</v>
      </c>
      <c r="F26" s="48">
        <f>D26</f>
        <v>389200</v>
      </c>
      <c r="G26" s="31" t="s">
        <v>23</v>
      </c>
    </row>
    <row r="27" spans="2:7" ht="15.75" x14ac:dyDescent="0.25">
      <c r="B27" s="56" t="s">
        <v>1377</v>
      </c>
      <c r="C27" s="54" t="s">
        <v>1378</v>
      </c>
      <c r="D27" s="55">
        <f>קו_חום_מערבי_מקטע_2!F720</f>
        <v>136857</v>
      </c>
      <c r="E27" s="5" t="s">
        <v>22</v>
      </c>
      <c r="F27" s="48">
        <f>D27</f>
        <v>136857</v>
      </c>
      <c r="G27" s="31" t="s">
        <v>23</v>
      </c>
    </row>
    <row r="28" spans="2:7" ht="15.75" x14ac:dyDescent="0.25">
      <c r="B28" s="57"/>
      <c r="C28" s="54" t="s">
        <v>1381</v>
      </c>
      <c r="D28" s="55">
        <f>קו_חום_מערבי_מקטע_2!F721</f>
        <v>900000</v>
      </c>
      <c r="E28" s="5">
        <v>0</v>
      </c>
      <c r="F28" s="48">
        <f t="shared" ref="F28" si="2">D28-D28*E28</f>
        <v>900000</v>
      </c>
      <c r="G28" s="31" t="s">
        <v>8</v>
      </c>
    </row>
    <row r="29" spans="2:7" ht="15.75" x14ac:dyDescent="0.25">
      <c r="B29" s="53" t="s">
        <v>59</v>
      </c>
      <c r="C29" s="54" t="s">
        <v>60</v>
      </c>
      <c r="D29" s="55">
        <f>קו_חום_מערבי_מקטע_2!F725</f>
        <v>4450000</v>
      </c>
      <c r="E29" s="5" t="s">
        <v>22</v>
      </c>
      <c r="F29" s="48">
        <f>D29</f>
        <v>4450000</v>
      </c>
      <c r="G29" s="31" t="s">
        <v>23</v>
      </c>
    </row>
    <row r="30" spans="2:7" ht="15.75" x14ac:dyDescent="0.25">
      <c r="B30" s="56" t="s">
        <v>1379</v>
      </c>
      <c r="C30" s="54" t="s">
        <v>62</v>
      </c>
      <c r="D30" s="55">
        <f>קו_חום_מערבי_מקטע_2!F728+קו_חום_מערבי_מקטע_2!F732+קו_חום_מערבי_מקטע_2!F733</f>
        <v>1240700</v>
      </c>
      <c r="E30" s="5">
        <v>0</v>
      </c>
      <c r="F30" s="48">
        <f t="shared" ref="F30" si="3">D30-D30*E30</f>
        <v>1240700</v>
      </c>
      <c r="G30" s="31" t="s">
        <v>8</v>
      </c>
    </row>
    <row r="31" spans="2:7" ht="15.75" x14ac:dyDescent="0.25">
      <c r="B31" s="57"/>
      <c r="C31" s="54" t="s">
        <v>1380</v>
      </c>
      <c r="D31" s="55">
        <f>קו_חום_מערבי_מקטע_2!F729+קו_חום_מערבי_מקטע_2!F730+קו_חום_מערבי_מקטע_2!F731</f>
        <v>1261382.8</v>
      </c>
      <c r="E31" s="5" t="s">
        <v>22</v>
      </c>
      <c r="F31" s="48">
        <f>D31</f>
        <v>1261382.8</v>
      </c>
      <c r="G31" s="31" t="s">
        <v>23</v>
      </c>
    </row>
    <row r="32" spans="2:7" ht="15.75" x14ac:dyDescent="0.25">
      <c r="B32" s="53" t="s">
        <v>63</v>
      </c>
      <c r="C32" s="54" t="s">
        <v>64</v>
      </c>
      <c r="D32" s="55">
        <f>קו_חום_מערבי_מקטע_2!F739</f>
        <v>30641082.028999999</v>
      </c>
      <c r="E32" s="5">
        <v>0</v>
      </c>
      <c r="F32" s="48">
        <f t="shared" si="0"/>
        <v>30641082.028999999</v>
      </c>
      <c r="G32" s="31" t="s">
        <v>25</v>
      </c>
    </row>
    <row r="33" spans="2:7" ht="15.75" x14ac:dyDescent="0.25">
      <c r="B33" s="14"/>
      <c r="C33" s="58" t="s">
        <v>4</v>
      </c>
      <c r="D33" s="49">
        <f>SUM(D5:D32)</f>
        <v>191186726.67900002</v>
      </c>
      <c r="E33" s="7">
        <v>0</v>
      </c>
      <c r="F33" s="49">
        <f>SUM(F5:F32)</f>
        <v>191186726.67900002</v>
      </c>
      <c r="G33" s="14"/>
    </row>
    <row r="39" spans="2:7" x14ac:dyDescent="0.25">
      <c r="E39" s="6"/>
    </row>
    <row r="40" spans="2:7" x14ac:dyDescent="0.25">
      <c r="E40" s="6"/>
    </row>
  </sheetData>
  <sheetProtection algorithmName="SHA-512" hashValue="CypG82rFWjfxg93ycAPnxKyX/NY6lI2BkStFrR5KiBbQF+616rHWr7kL7EX2oEPi6y9wm4/n7qKZiVJMTh/PXg==" saltValue="fq/JF5NakIAPNqhEGP6g0w==" spinCount="100000" sheet="1" objects="1" scenarios="1"/>
  <mergeCells count="2">
    <mergeCell ref="B27:B28"/>
    <mergeCell ref="B30:B31"/>
  </mergeCells>
  <pageMargins left="0.7" right="0.7" top="0.75" bottom="0.75" header="0.3" footer="0.3"/>
  <ignoredErrors>
    <ignoredError sqref="B5 B8 B13:B16 B18:B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B87D-3D0C-4445-89EA-6689328654F3}">
  <dimension ref="A2:G748"/>
  <sheetViews>
    <sheetView rightToLeft="1" topLeftCell="A720" zoomScale="90" zoomScaleNormal="90" workbookViewId="0">
      <selection activeCell="B725" sqref="B725"/>
    </sheetView>
  </sheetViews>
  <sheetFormatPr defaultRowHeight="15" x14ac:dyDescent="0.25"/>
  <cols>
    <col min="1" max="1" width="17" style="43" customWidth="1"/>
    <col min="2" max="2" width="70" style="14" customWidth="1"/>
    <col min="3" max="3" width="9.140625" style="44" customWidth="1"/>
    <col min="4" max="4" width="10.140625" style="13" bestFit="1" customWidth="1"/>
    <col min="5" max="5" width="9.140625" style="45" customWidth="1"/>
    <col min="6" max="6" width="15" style="13" customWidth="1"/>
    <col min="7" max="7" width="9.140625" style="13" customWidth="1"/>
    <col min="8" max="16384" width="9.140625" style="14"/>
  </cols>
  <sheetData>
    <row r="2" spans="1:7" ht="21" x14ac:dyDescent="0.35">
      <c r="A2" s="8"/>
      <c r="B2" s="9" t="s">
        <v>1376</v>
      </c>
      <c r="C2" s="10"/>
      <c r="D2" s="11"/>
      <c r="E2" s="12"/>
      <c r="F2" s="11"/>
    </row>
    <row r="3" spans="1:7" x14ac:dyDescent="0.25">
      <c r="A3" s="15"/>
      <c r="B3" s="16"/>
      <c r="C3" s="17"/>
      <c r="D3" s="18"/>
      <c r="E3" s="19"/>
      <c r="F3" s="18"/>
    </row>
    <row r="4" spans="1:7" ht="15.75" thickBot="1" x14ac:dyDescent="0.3">
      <c r="A4" s="15"/>
      <c r="B4" s="16"/>
      <c r="C4" s="17"/>
      <c r="D4" s="18"/>
      <c r="E4" s="19"/>
      <c r="F4" s="18"/>
    </row>
    <row r="5" spans="1:7" ht="16.5" thickTop="1" thickBot="1" x14ac:dyDescent="0.3">
      <c r="A5" s="20" t="s">
        <v>0</v>
      </c>
      <c r="B5" s="21" t="s">
        <v>1</v>
      </c>
      <c r="C5" s="22" t="s">
        <v>82</v>
      </c>
      <c r="D5" s="23" t="s">
        <v>1375</v>
      </c>
      <c r="E5" s="24" t="s">
        <v>1374</v>
      </c>
      <c r="F5" s="23" t="s">
        <v>4</v>
      </c>
    </row>
    <row r="6" spans="1:7" ht="15.75" thickTop="1" x14ac:dyDescent="0.25">
      <c r="A6" s="15"/>
      <c r="B6" s="16"/>
      <c r="C6" s="17"/>
      <c r="D6" s="18"/>
      <c r="E6" s="19"/>
      <c r="F6" s="18"/>
    </row>
    <row r="7" spans="1:7" s="31" customFormat="1" ht="15.75" x14ac:dyDescent="0.25">
      <c r="A7" s="25" t="s">
        <v>1373</v>
      </c>
      <c r="B7" s="26" t="s">
        <v>1372</v>
      </c>
      <c r="C7" s="27" t="s">
        <v>66</v>
      </c>
      <c r="D7" s="28" t="s">
        <v>66</v>
      </c>
      <c r="E7" s="29" t="s">
        <v>66</v>
      </c>
      <c r="F7" s="28" t="s">
        <v>66</v>
      </c>
      <c r="G7" s="30"/>
    </row>
    <row r="8" spans="1:7" s="31" customFormat="1" ht="15.75" x14ac:dyDescent="0.25">
      <c r="A8" s="25" t="s">
        <v>6</v>
      </c>
      <c r="B8" s="26" t="s">
        <v>7</v>
      </c>
      <c r="C8" s="27" t="s">
        <v>66</v>
      </c>
      <c r="D8" s="28" t="s">
        <v>66</v>
      </c>
      <c r="E8" s="29" t="s">
        <v>66</v>
      </c>
      <c r="F8" s="28" t="s">
        <v>66</v>
      </c>
      <c r="G8" s="30"/>
    </row>
    <row r="9" spans="1:7" s="31" customFormat="1" ht="15.75" x14ac:dyDescent="0.25">
      <c r="A9" s="25" t="s">
        <v>1371</v>
      </c>
      <c r="B9" s="26" t="s">
        <v>1370</v>
      </c>
      <c r="C9" s="27" t="s">
        <v>66</v>
      </c>
      <c r="D9" s="28" t="s">
        <v>66</v>
      </c>
      <c r="E9" s="29" t="s">
        <v>66</v>
      </c>
      <c r="F9" s="28" t="s">
        <v>66</v>
      </c>
      <c r="G9" s="30"/>
    </row>
    <row r="10" spans="1:7" x14ac:dyDescent="0.25">
      <c r="A10" s="32" t="s">
        <v>1369</v>
      </c>
      <c r="B10" s="16" t="s">
        <v>1368</v>
      </c>
      <c r="C10" s="17" t="s">
        <v>124</v>
      </c>
      <c r="D10" s="18">
        <v>54</v>
      </c>
      <c r="E10" s="19">
        <v>43</v>
      </c>
      <c r="F10" s="18">
        <f>MMULT(D10,E10)</f>
        <v>2322</v>
      </c>
    </row>
    <row r="11" spans="1:7" x14ac:dyDescent="0.25">
      <c r="A11" s="32" t="s">
        <v>1367</v>
      </c>
      <c r="B11" s="16" t="s">
        <v>1366</v>
      </c>
      <c r="C11" s="17" t="s">
        <v>124</v>
      </c>
      <c r="D11" s="18">
        <v>108</v>
      </c>
      <c r="E11" s="19">
        <v>71</v>
      </c>
      <c r="F11" s="18">
        <f>MMULT(D11,E11)</f>
        <v>7668</v>
      </c>
    </row>
    <row r="12" spans="1:7" x14ac:dyDescent="0.25">
      <c r="A12" s="32" t="s">
        <v>1365</v>
      </c>
      <c r="B12" s="16" t="s">
        <v>1364</v>
      </c>
      <c r="C12" s="17" t="s">
        <v>124</v>
      </c>
      <c r="D12" s="18">
        <v>525</v>
      </c>
      <c r="E12" s="19">
        <v>46</v>
      </c>
      <c r="F12" s="18">
        <f>MMULT(D12,E12)</f>
        <v>24150</v>
      </c>
    </row>
    <row r="13" spans="1:7" x14ac:dyDescent="0.25">
      <c r="A13" s="33" t="s">
        <v>66</v>
      </c>
      <c r="B13" s="34" t="s">
        <v>1363</v>
      </c>
      <c r="C13" s="17"/>
      <c r="D13" s="18"/>
      <c r="E13" s="19"/>
      <c r="F13" s="35">
        <f>SUM(F10:F12)</f>
        <v>34140</v>
      </c>
    </row>
    <row r="14" spans="1:7" s="31" customFormat="1" ht="15.75" x14ac:dyDescent="0.25">
      <c r="A14" s="25" t="s">
        <v>1362</v>
      </c>
      <c r="B14" s="26" t="s">
        <v>1361</v>
      </c>
      <c r="C14" s="27" t="s">
        <v>66</v>
      </c>
      <c r="D14" s="28" t="s">
        <v>66</v>
      </c>
      <c r="E14" s="29" t="s">
        <v>66</v>
      </c>
      <c r="F14" s="28" t="s">
        <v>66</v>
      </c>
      <c r="G14" s="30"/>
    </row>
    <row r="15" spans="1:7" x14ac:dyDescent="0.25">
      <c r="A15" s="32" t="s">
        <v>1360</v>
      </c>
      <c r="B15" s="16" t="s">
        <v>1359</v>
      </c>
      <c r="C15" s="17" t="s">
        <v>124</v>
      </c>
      <c r="D15" s="18">
        <v>1745</v>
      </c>
      <c r="E15" s="19">
        <v>98</v>
      </c>
      <c r="F15" s="18">
        <f>MMULT(D15,E15)</f>
        <v>171010</v>
      </c>
    </row>
    <row r="16" spans="1:7" x14ac:dyDescent="0.25">
      <c r="A16" s="33" t="s">
        <v>66</v>
      </c>
      <c r="B16" s="34" t="s">
        <v>1358</v>
      </c>
      <c r="C16" s="17"/>
      <c r="D16" s="18"/>
      <c r="E16" s="19"/>
      <c r="F16" s="35">
        <f>SUM(F15:F15)</f>
        <v>171010</v>
      </c>
    </row>
    <row r="17" spans="1:7" x14ac:dyDescent="0.25">
      <c r="A17" s="33" t="s">
        <v>66</v>
      </c>
      <c r="B17" s="34" t="s">
        <v>690</v>
      </c>
      <c r="C17" s="17"/>
      <c r="D17" s="18"/>
      <c r="E17" s="19"/>
      <c r="F17" s="35">
        <f>SUM(F13,F16)</f>
        <v>205150</v>
      </c>
    </row>
    <row r="18" spans="1:7" s="31" customFormat="1" ht="15.75" x14ac:dyDescent="0.25">
      <c r="A18" s="25" t="s">
        <v>26</v>
      </c>
      <c r="B18" s="26" t="s">
        <v>27</v>
      </c>
      <c r="C18" s="27" t="s">
        <v>66</v>
      </c>
      <c r="D18" s="28" t="s">
        <v>66</v>
      </c>
      <c r="E18" s="29" t="s">
        <v>66</v>
      </c>
      <c r="F18" s="28" t="s">
        <v>66</v>
      </c>
      <c r="G18" s="30"/>
    </row>
    <row r="19" spans="1:7" s="31" customFormat="1" ht="15.75" x14ac:dyDescent="0.25">
      <c r="A19" s="25" t="s">
        <v>1357</v>
      </c>
      <c r="B19" s="26" t="s">
        <v>932</v>
      </c>
      <c r="C19" s="27" t="s">
        <v>66</v>
      </c>
      <c r="D19" s="28" t="s">
        <v>66</v>
      </c>
      <c r="E19" s="29" t="s">
        <v>66</v>
      </c>
      <c r="F19" s="28" t="s">
        <v>66</v>
      </c>
      <c r="G19" s="30"/>
    </row>
    <row r="20" spans="1:7" x14ac:dyDescent="0.25">
      <c r="A20" s="32" t="s">
        <v>1356</v>
      </c>
      <c r="B20" s="16" t="s">
        <v>1355</v>
      </c>
      <c r="C20" s="17" t="s">
        <v>656</v>
      </c>
      <c r="D20" s="18">
        <v>19.5</v>
      </c>
      <c r="E20" s="19">
        <v>5400</v>
      </c>
      <c r="F20" s="18">
        <f>MMULT(D20,E20)</f>
        <v>105300</v>
      </c>
    </row>
    <row r="21" spans="1:7" x14ac:dyDescent="0.25">
      <c r="A21" s="32" t="s">
        <v>1354</v>
      </c>
      <c r="B21" s="16" t="s">
        <v>1353</v>
      </c>
      <c r="C21" s="17" t="s">
        <v>656</v>
      </c>
      <c r="D21" s="18">
        <v>0.9</v>
      </c>
      <c r="E21" s="19">
        <v>5470</v>
      </c>
      <c r="F21" s="18">
        <f>MMULT(D21,E21)</f>
        <v>4923</v>
      </c>
    </row>
    <row r="22" spans="1:7" x14ac:dyDescent="0.25">
      <c r="A22" s="33" t="s">
        <v>66</v>
      </c>
      <c r="B22" s="34" t="s">
        <v>929</v>
      </c>
      <c r="C22" s="17"/>
      <c r="D22" s="18"/>
      <c r="E22" s="19"/>
      <c r="F22" s="35">
        <f>SUM(F20:F21)</f>
        <v>110223</v>
      </c>
    </row>
    <row r="23" spans="1:7" s="31" customFormat="1" ht="15.75" x14ac:dyDescent="0.25">
      <c r="A23" s="25" t="s">
        <v>1352</v>
      </c>
      <c r="B23" s="26" t="s">
        <v>1351</v>
      </c>
      <c r="C23" s="27" t="s">
        <v>66</v>
      </c>
      <c r="D23" s="28" t="s">
        <v>66</v>
      </c>
      <c r="E23" s="29" t="s">
        <v>66</v>
      </c>
      <c r="F23" s="28" t="s">
        <v>66</v>
      </c>
      <c r="G23" s="30"/>
    </row>
    <row r="24" spans="1:7" x14ac:dyDescent="0.25">
      <c r="A24" s="32" t="s">
        <v>1350</v>
      </c>
      <c r="B24" s="16" t="s">
        <v>1349</v>
      </c>
      <c r="C24" s="17" t="s">
        <v>564</v>
      </c>
      <c r="D24" s="18">
        <v>48</v>
      </c>
      <c r="E24" s="19">
        <v>61</v>
      </c>
      <c r="F24" s="18">
        <f>MMULT(D24,E24)</f>
        <v>2928</v>
      </c>
    </row>
    <row r="25" spans="1:7" x14ac:dyDescent="0.25">
      <c r="A25" s="32" t="s">
        <v>1348</v>
      </c>
      <c r="B25" s="16" t="s">
        <v>1347</v>
      </c>
      <c r="C25" s="17" t="s">
        <v>564</v>
      </c>
      <c r="D25" s="18">
        <v>7</v>
      </c>
      <c r="E25" s="19">
        <v>58</v>
      </c>
      <c r="F25" s="18">
        <f>MMULT(D25,E25)</f>
        <v>406</v>
      </c>
    </row>
    <row r="26" spans="1:7" x14ac:dyDescent="0.25">
      <c r="A26" s="32" t="s">
        <v>1346</v>
      </c>
      <c r="B26" s="16" t="s">
        <v>1345</v>
      </c>
      <c r="C26" s="17" t="s">
        <v>564</v>
      </c>
      <c r="D26" s="18">
        <v>105</v>
      </c>
      <c r="E26" s="19">
        <v>58</v>
      </c>
      <c r="F26" s="18">
        <f>MMULT(D26,E26)</f>
        <v>6090</v>
      </c>
    </row>
    <row r="27" spans="1:7" ht="30" x14ac:dyDescent="0.25">
      <c r="A27" s="32" t="s">
        <v>1344</v>
      </c>
      <c r="B27" s="16" t="s">
        <v>1343</v>
      </c>
      <c r="C27" s="17" t="s">
        <v>564</v>
      </c>
      <c r="D27" s="18">
        <v>22</v>
      </c>
      <c r="E27" s="19">
        <v>71</v>
      </c>
      <c r="F27" s="18">
        <f>MMULT(D27,E27)</f>
        <v>1562</v>
      </c>
    </row>
    <row r="28" spans="1:7" x14ac:dyDescent="0.25">
      <c r="A28" s="33" t="s">
        <v>66</v>
      </c>
      <c r="B28" s="34" t="s">
        <v>1342</v>
      </c>
      <c r="C28" s="17"/>
      <c r="D28" s="18"/>
      <c r="E28" s="19"/>
      <c r="F28" s="35">
        <f>SUM(F24:F27)</f>
        <v>10986</v>
      </c>
    </row>
    <row r="29" spans="1:7" s="31" customFormat="1" ht="15.75" x14ac:dyDescent="0.25">
      <c r="A29" s="25" t="s">
        <v>1341</v>
      </c>
      <c r="B29" s="26" t="s">
        <v>1340</v>
      </c>
      <c r="C29" s="27" t="s">
        <v>66</v>
      </c>
      <c r="D29" s="28" t="s">
        <v>66</v>
      </c>
      <c r="E29" s="29" t="s">
        <v>66</v>
      </c>
      <c r="F29" s="28" t="s">
        <v>66</v>
      </c>
      <c r="G29" s="30"/>
    </row>
    <row r="30" spans="1:7" x14ac:dyDescent="0.25">
      <c r="A30" s="32" t="s">
        <v>1339</v>
      </c>
      <c r="B30" s="16" t="s">
        <v>1338</v>
      </c>
      <c r="C30" s="17" t="s">
        <v>124</v>
      </c>
      <c r="D30" s="18">
        <v>97</v>
      </c>
      <c r="E30" s="19">
        <v>1640</v>
      </c>
      <c r="F30" s="18">
        <f>MMULT(D30,E30)</f>
        <v>159080</v>
      </c>
    </row>
    <row r="31" spans="1:7" ht="30" x14ac:dyDescent="0.25">
      <c r="A31" s="32" t="s">
        <v>1337</v>
      </c>
      <c r="B31" s="16" t="s">
        <v>1336</v>
      </c>
      <c r="C31" s="17" t="s">
        <v>161</v>
      </c>
      <c r="D31" s="18">
        <v>87</v>
      </c>
      <c r="E31" s="19">
        <v>1130</v>
      </c>
      <c r="F31" s="18">
        <f>MMULT(D31,E31)</f>
        <v>98310</v>
      </c>
    </row>
    <row r="32" spans="1:7" x14ac:dyDescent="0.25">
      <c r="A32" s="33" t="s">
        <v>66</v>
      </c>
      <c r="B32" s="34" t="s">
        <v>1335</v>
      </c>
      <c r="C32" s="17"/>
      <c r="D32" s="18"/>
      <c r="E32" s="19"/>
      <c r="F32" s="35">
        <f>SUM(F30:F31)</f>
        <v>257390</v>
      </c>
    </row>
    <row r="33" spans="1:7" s="31" customFormat="1" ht="15.75" x14ac:dyDescent="0.25">
      <c r="A33" s="25" t="s">
        <v>1334</v>
      </c>
      <c r="B33" s="26" t="s">
        <v>939</v>
      </c>
      <c r="C33" s="27" t="s">
        <v>66</v>
      </c>
      <c r="D33" s="28" t="s">
        <v>66</v>
      </c>
      <c r="E33" s="29" t="s">
        <v>66</v>
      </c>
      <c r="F33" s="28" t="s">
        <v>66</v>
      </c>
      <c r="G33" s="30"/>
    </row>
    <row r="34" spans="1:7" x14ac:dyDescent="0.25">
      <c r="A34" s="32" t="s">
        <v>1333</v>
      </c>
      <c r="B34" s="16" t="s">
        <v>1332</v>
      </c>
      <c r="C34" s="17" t="s">
        <v>124</v>
      </c>
      <c r="D34" s="18">
        <v>157</v>
      </c>
      <c r="E34" s="19">
        <v>44</v>
      </c>
      <c r="F34" s="18">
        <f>MMULT(D34,E34)</f>
        <v>6908</v>
      </c>
    </row>
    <row r="35" spans="1:7" x14ac:dyDescent="0.25">
      <c r="A35" s="33" t="s">
        <v>66</v>
      </c>
      <c r="B35" s="34" t="s">
        <v>934</v>
      </c>
      <c r="C35" s="17"/>
      <c r="D35" s="18"/>
      <c r="E35" s="19"/>
      <c r="F35" s="35">
        <f>SUM(F34:F34)</f>
        <v>6908</v>
      </c>
    </row>
    <row r="36" spans="1:7" s="31" customFormat="1" ht="15.75" x14ac:dyDescent="0.25">
      <c r="A36" s="25" t="s">
        <v>1331</v>
      </c>
      <c r="B36" s="26" t="s">
        <v>1330</v>
      </c>
      <c r="C36" s="27" t="s">
        <v>66</v>
      </c>
      <c r="D36" s="28" t="s">
        <v>66</v>
      </c>
      <c r="E36" s="29" t="s">
        <v>66</v>
      </c>
      <c r="F36" s="28" t="s">
        <v>66</v>
      </c>
      <c r="G36" s="30"/>
    </row>
    <row r="37" spans="1:7" x14ac:dyDescent="0.25">
      <c r="A37" s="32" t="s">
        <v>1329</v>
      </c>
      <c r="B37" s="16" t="s">
        <v>1328</v>
      </c>
      <c r="C37" s="17" t="s">
        <v>82</v>
      </c>
      <c r="D37" s="18">
        <v>1124</v>
      </c>
      <c r="E37" s="19">
        <v>88</v>
      </c>
      <c r="F37" s="18">
        <f>MMULT(D37,E37)</f>
        <v>98912</v>
      </c>
    </row>
    <row r="38" spans="1:7" ht="45" x14ac:dyDescent="0.25">
      <c r="A38" s="32" t="s">
        <v>1327</v>
      </c>
      <c r="B38" s="16" t="s">
        <v>1326</v>
      </c>
      <c r="C38" s="17" t="s">
        <v>564</v>
      </c>
      <c r="D38" s="18">
        <v>2</v>
      </c>
      <c r="E38" s="19">
        <v>450</v>
      </c>
      <c r="F38" s="18">
        <f>MMULT(D38,E38)</f>
        <v>900</v>
      </c>
    </row>
    <row r="39" spans="1:7" x14ac:dyDescent="0.25">
      <c r="A39" s="33" t="s">
        <v>66</v>
      </c>
      <c r="B39" s="34" t="s">
        <v>1325</v>
      </c>
      <c r="C39" s="17"/>
      <c r="D39" s="18"/>
      <c r="E39" s="19"/>
      <c r="F39" s="35">
        <f>SUM(F37:F38)</f>
        <v>99812</v>
      </c>
    </row>
    <row r="40" spans="1:7" x14ac:dyDescent="0.25">
      <c r="A40" s="33" t="s">
        <v>66</v>
      </c>
      <c r="B40" s="34" t="s">
        <v>1324</v>
      </c>
      <c r="C40" s="17"/>
      <c r="D40" s="18"/>
      <c r="E40" s="19"/>
      <c r="F40" s="35">
        <f>SUM(F22,F28,F32,F35,F39)</f>
        <v>485319</v>
      </c>
    </row>
    <row r="41" spans="1:7" s="31" customFormat="1" ht="15.75" x14ac:dyDescent="0.25">
      <c r="A41" s="25" t="s">
        <v>28</v>
      </c>
      <c r="B41" s="26" t="s">
        <v>29</v>
      </c>
      <c r="C41" s="27" t="s">
        <v>66</v>
      </c>
      <c r="D41" s="28" t="s">
        <v>66</v>
      </c>
      <c r="E41" s="29" t="s">
        <v>66</v>
      </c>
      <c r="F41" s="28" t="s">
        <v>66</v>
      </c>
      <c r="G41" s="30"/>
    </row>
    <row r="42" spans="1:7" s="31" customFormat="1" ht="15.75" x14ac:dyDescent="0.25">
      <c r="A42" s="25" t="s">
        <v>1323</v>
      </c>
      <c r="B42" s="26" t="s">
        <v>1322</v>
      </c>
      <c r="C42" s="27" t="s">
        <v>66</v>
      </c>
      <c r="D42" s="28" t="s">
        <v>66</v>
      </c>
      <c r="E42" s="29" t="s">
        <v>66</v>
      </c>
      <c r="F42" s="28" t="s">
        <v>66</v>
      </c>
      <c r="G42" s="30"/>
    </row>
    <row r="43" spans="1:7" ht="60" x14ac:dyDescent="0.25">
      <c r="A43" s="32" t="s">
        <v>1321</v>
      </c>
      <c r="B43" s="16" t="s">
        <v>1320</v>
      </c>
      <c r="C43" s="17" t="s">
        <v>564</v>
      </c>
      <c r="D43" s="18">
        <v>790</v>
      </c>
      <c r="E43" s="19">
        <v>142</v>
      </c>
      <c r="F43" s="18">
        <f>MMULT(D43,E43)</f>
        <v>112180</v>
      </c>
    </row>
    <row r="44" spans="1:7" x14ac:dyDescent="0.25">
      <c r="A44" s="32" t="s">
        <v>1319</v>
      </c>
      <c r="B44" s="16" t="s">
        <v>1318</v>
      </c>
      <c r="C44" s="17" t="s">
        <v>564</v>
      </c>
      <c r="D44" s="18">
        <v>1150</v>
      </c>
      <c r="E44" s="19">
        <v>22</v>
      </c>
      <c r="F44" s="18">
        <f>MMULT(D44,E44)</f>
        <v>25300</v>
      </c>
    </row>
    <row r="45" spans="1:7" x14ac:dyDescent="0.25">
      <c r="A45" s="33" t="s">
        <v>66</v>
      </c>
      <c r="B45" s="34" t="s">
        <v>1317</v>
      </c>
      <c r="C45" s="17"/>
      <c r="D45" s="18"/>
      <c r="E45" s="19"/>
      <c r="F45" s="35">
        <f>SUM(F43:F44)</f>
        <v>137480</v>
      </c>
    </row>
    <row r="46" spans="1:7" s="31" customFormat="1" ht="15.75" x14ac:dyDescent="0.25">
      <c r="A46" s="25" t="s">
        <v>1316</v>
      </c>
      <c r="B46" s="26" t="s">
        <v>1315</v>
      </c>
      <c r="C46" s="27" t="s">
        <v>66</v>
      </c>
      <c r="D46" s="28" t="s">
        <v>66</v>
      </c>
      <c r="E46" s="29" t="s">
        <v>66</v>
      </c>
      <c r="F46" s="28" t="s">
        <v>66</v>
      </c>
      <c r="G46" s="30"/>
    </row>
    <row r="47" spans="1:7" ht="60" x14ac:dyDescent="0.25">
      <c r="A47" s="32" t="s">
        <v>1314</v>
      </c>
      <c r="B47" s="16" t="s">
        <v>1313</v>
      </c>
      <c r="C47" s="17" t="s">
        <v>161</v>
      </c>
      <c r="D47" s="18">
        <v>15</v>
      </c>
      <c r="E47" s="19">
        <v>94</v>
      </c>
      <c r="F47" s="18">
        <f>MMULT(D47,E47)</f>
        <v>1410</v>
      </c>
    </row>
    <row r="48" spans="1:7" x14ac:dyDescent="0.25">
      <c r="A48" s="33" t="s">
        <v>66</v>
      </c>
      <c r="B48" s="34" t="s">
        <v>1312</v>
      </c>
      <c r="C48" s="17"/>
      <c r="D48" s="18"/>
      <c r="E48" s="19"/>
      <c r="F48" s="35">
        <f>SUM(F47:F47)</f>
        <v>1410</v>
      </c>
    </row>
    <row r="49" spans="1:7" x14ac:dyDescent="0.25">
      <c r="A49" s="33" t="s">
        <v>66</v>
      </c>
      <c r="B49" s="34" t="s">
        <v>1311</v>
      </c>
      <c r="C49" s="17"/>
      <c r="D49" s="18"/>
      <c r="E49" s="19"/>
      <c r="F49" s="35">
        <f>SUM(F45,F48)</f>
        <v>138890</v>
      </c>
    </row>
    <row r="50" spans="1:7" s="31" customFormat="1" ht="15.75" x14ac:dyDescent="0.25">
      <c r="A50" s="25" t="s">
        <v>9</v>
      </c>
      <c r="B50" s="26" t="s">
        <v>34</v>
      </c>
      <c r="C50" s="27" t="s">
        <v>66</v>
      </c>
      <c r="D50" s="28" t="s">
        <v>66</v>
      </c>
      <c r="E50" s="29" t="s">
        <v>66</v>
      </c>
      <c r="F50" s="28" t="s">
        <v>66</v>
      </c>
      <c r="G50" s="30"/>
    </row>
    <row r="51" spans="1:7" s="31" customFormat="1" ht="15.75" x14ac:dyDescent="0.25">
      <c r="A51" s="25" t="s">
        <v>1310</v>
      </c>
      <c r="B51" s="26" t="s">
        <v>1309</v>
      </c>
      <c r="C51" s="27" t="s">
        <v>66</v>
      </c>
      <c r="D51" s="28" t="s">
        <v>66</v>
      </c>
      <c r="E51" s="29" t="s">
        <v>66</v>
      </c>
      <c r="F51" s="28" t="s">
        <v>66</v>
      </c>
      <c r="G51" s="30"/>
    </row>
    <row r="52" spans="1:7" ht="105" x14ac:dyDescent="0.25">
      <c r="A52" s="32" t="s">
        <v>1308</v>
      </c>
      <c r="B52" s="16" t="s">
        <v>1307</v>
      </c>
      <c r="C52" s="17"/>
      <c r="D52" s="18"/>
      <c r="E52" s="19"/>
      <c r="F52" s="18"/>
    </row>
    <row r="53" spans="1:7" ht="30" x14ac:dyDescent="0.25">
      <c r="A53" s="32" t="s">
        <v>1306</v>
      </c>
      <c r="B53" s="16" t="s">
        <v>1305</v>
      </c>
      <c r="C53" s="17"/>
      <c r="D53" s="18"/>
      <c r="E53" s="19"/>
      <c r="F53" s="18"/>
    </row>
    <row r="54" spans="1:7" ht="30" x14ac:dyDescent="0.25">
      <c r="A54" s="32" t="s">
        <v>1304</v>
      </c>
      <c r="B54" s="16" t="s">
        <v>1303</v>
      </c>
      <c r="C54" s="17"/>
      <c r="D54" s="18"/>
      <c r="E54" s="19"/>
      <c r="F54" s="18"/>
    </row>
    <row r="55" spans="1:7" x14ac:dyDescent="0.25">
      <c r="A55" s="32" t="s">
        <v>1302</v>
      </c>
      <c r="B55" s="16" t="s">
        <v>1301</v>
      </c>
      <c r="C55" s="17"/>
      <c r="D55" s="18"/>
      <c r="E55" s="19"/>
      <c r="F55" s="18"/>
    </row>
    <row r="56" spans="1:7" x14ac:dyDescent="0.25">
      <c r="A56" s="32" t="s">
        <v>1300</v>
      </c>
      <c r="B56" s="16" t="s">
        <v>1299</v>
      </c>
      <c r="C56" s="17"/>
      <c r="D56" s="18"/>
      <c r="E56" s="19"/>
      <c r="F56" s="18"/>
    </row>
    <row r="57" spans="1:7" x14ac:dyDescent="0.25">
      <c r="A57" s="32" t="s">
        <v>1298</v>
      </c>
      <c r="B57" s="16" t="s">
        <v>1297</v>
      </c>
      <c r="C57" s="17"/>
      <c r="D57" s="18"/>
      <c r="E57" s="19"/>
      <c r="F57" s="18"/>
    </row>
    <row r="58" spans="1:7" ht="105" x14ac:dyDescent="0.25">
      <c r="A58" s="32" t="s">
        <v>1296</v>
      </c>
      <c r="B58" s="16" t="s">
        <v>1295</v>
      </c>
      <c r="C58" s="17"/>
      <c r="D58" s="18"/>
      <c r="E58" s="19"/>
      <c r="F58" s="18"/>
    </row>
    <row r="59" spans="1:7" ht="30" x14ac:dyDescent="0.25">
      <c r="A59" s="32" t="s">
        <v>1294</v>
      </c>
      <c r="B59" s="16" t="s">
        <v>1293</v>
      </c>
      <c r="C59" s="17"/>
      <c r="D59" s="18"/>
      <c r="E59" s="19"/>
      <c r="F59" s="18"/>
    </row>
    <row r="60" spans="1:7" ht="30" x14ac:dyDescent="0.25">
      <c r="A60" s="32" t="s">
        <v>1292</v>
      </c>
      <c r="B60" s="16" t="s">
        <v>1291</v>
      </c>
      <c r="C60" s="17"/>
      <c r="D60" s="18"/>
      <c r="E60" s="19"/>
      <c r="F60" s="18"/>
    </row>
    <row r="61" spans="1:7" ht="105" x14ac:dyDescent="0.25">
      <c r="A61" s="32" t="s">
        <v>1290</v>
      </c>
      <c r="B61" s="16" t="s">
        <v>1289</v>
      </c>
      <c r="C61" s="17" t="s">
        <v>127</v>
      </c>
      <c r="D61" s="18">
        <v>24</v>
      </c>
      <c r="E61" s="19">
        <v>10429.790000000001</v>
      </c>
      <c r="F61" s="18">
        <f>MMULT(D61,E61)</f>
        <v>250314.96000000002</v>
      </c>
    </row>
    <row r="62" spans="1:7" ht="45" x14ac:dyDescent="0.25">
      <c r="A62" s="32" t="s">
        <v>1288</v>
      </c>
      <c r="B62" s="16" t="s">
        <v>1287</v>
      </c>
      <c r="C62" s="17" t="s">
        <v>127</v>
      </c>
      <c r="D62" s="18">
        <v>8</v>
      </c>
      <c r="E62" s="19">
        <v>297.63</v>
      </c>
      <c r="F62" s="18">
        <f>MMULT(D62,E62)</f>
        <v>2381.04</v>
      </c>
    </row>
    <row r="63" spans="1:7" x14ac:dyDescent="0.25">
      <c r="A63" s="33" t="s">
        <v>66</v>
      </c>
      <c r="B63" s="34" t="s">
        <v>1286</v>
      </c>
      <c r="C63" s="17"/>
      <c r="D63" s="18"/>
      <c r="E63" s="19"/>
      <c r="F63" s="35">
        <f>SUM(F52:F62)</f>
        <v>252696.00000000003</v>
      </c>
    </row>
    <row r="64" spans="1:7" s="31" customFormat="1" ht="15.75" x14ac:dyDescent="0.25">
      <c r="A64" s="25" t="s">
        <v>1285</v>
      </c>
      <c r="B64" s="26" t="s">
        <v>1284</v>
      </c>
      <c r="C64" s="27" t="s">
        <v>66</v>
      </c>
      <c r="D64" s="28" t="s">
        <v>66</v>
      </c>
      <c r="E64" s="29" t="s">
        <v>66</v>
      </c>
      <c r="F64" s="28" t="s">
        <v>66</v>
      </c>
      <c r="G64" s="30"/>
    </row>
    <row r="65" spans="1:6" ht="30" x14ac:dyDescent="0.25">
      <c r="A65" s="32" t="s">
        <v>1283</v>
      </c>
      <c r="B65" s="16" t="s">
        <v>1282</v>
      </c>
      <c r="C65" s="17" t="s">
        <v>161</v>
      </c>
      <c r="D65" s="18">
        <v>9900</v>
      </c>
      <c r="E65" s="19">
        <v>45</v>
      </c>
      <c r="F65" s="18">
        <f t="shared" ref="F65:F84" si="0">MMULT(D65,E65)</f>
        <v>445500</v>
      </c>
    </row>
    <row r="66" spans="1:6" ht="30" x14ac:dyDescent="0.25">
      <c r="A66" s="32" t="s">
        <v>1281</v>
      </c>
      <c r="B66" s="16" t="s">
        <v>1280</v>
      </c>
      <c r="C66" s="17" t="s">
        <v>161</v>
      </c>
      <c r="D66" s="18">
        <v>2300</v>
      </c>
      <c r="E66" s="19">
        <v>52</v>
      </c>
      <c r="F66" s="18">
        <f t="shared" si="0"/>
        <v>119600</v>
      </c>
    </row>
    <row r="67" spans="1:6" ht="30" x14ac:dyDescent="0.25">
      <c r="A67" s="32" t="s">
        <v>1279</v>
      </c>
      <c r="B67" s="16" t="s">
        <v>1278</v>
      </c>
      <c r="C67" s="17" t="s">
        <v>161</v>
      </c>
      <c r="D67" s="18">
        <v>6800</v>
      </c>
      <c r="E67" s="19">
        <v>63</v>
      </c>
      <c r="F67" s="18">
        <f t="shared" si="0"/>
        <v>428400</v>
      </c>
    </row>
    <row r="68" spans="1:6" ht="30" x14ac:dyDescent="0.25">
      <c r="A68" s="32" t="s">
        <v>1277</v>
      </c>
      <c r="B68" s="16" t="s">
        <v>1276</v>
      </c>
      <c r="C68" s="17" t="s">
        <v>161</v>
      </c>
      <c r="D68" s="18">
        <v>1000</v>
      </c>
      <c r="E68" s="19">
        <v>18</v>
      </c>
      <c r="F68" s="18">
        <f t="shared" si="0"/>
        <v>18000</v>
      </c>
    </row>
    <row r="69" spans="1:6" ht="30" x14ac:dyDescent="0.25">
      <c r="A69" s="32" t="s">
        <v>1275</v>
      </c>
      <c r="B69" s="16" t="s">
        <v>1274</v>
      </c>
      <c r="C69" s="17" t="s">
        <v>161</v>
      </c>
      <c r="D69" s="18">
        <v>2000</v>
      </c>
      <c r="E69" s="19">
        <v>19</v>
      </c>
      <c r="F69" s="18">
        <f t="shared" si="0"/>
        <v>38000</v>
      </c>
    </row>
    <row r="70" spans="1:6" ht="30" x14ac:dyDescent="0.25">
      <c r="A70" s="32" t="s">
        <v>1273</v>
      </c>
      <c r="B70" s="16" t="s">
        <v>1272</v>
      </c>
      <c r="C70" s="17" t="s">
        <v>124</v>
      </c>
      <c r="D70" s="18">
        <v>1000</v>
      </c>
      <c r="E70" s="19">
        <v>163</v>
      </c>
      <c r="F70" s="18">
        <f t="shared" si="0"/>
        <v>163000</v>
      </c>
    </row>
    <row r="71" spans="1:6" ht="30" x14ac:dyDescent="0.25">
      <c r="A71" s="32" t="s">
        <v>1271</v>
      </c>
      <c r="B71" s="16" t="s">
        <v>1270</v>
      </c>
      <c r="C71" s="17" t="s">
        <v>161</v>
      </c>
      <c r="D71" s="18">
        <v>5067</v>
      </c>
      <c r="E71" s="19">
        <v>133</v>
      </c>
      <c r="F71" s="18">
        <f t="shared" si="0"/>
        <v>673911</v>
      </c>
    </row>
    <row r="72" spans="1:6" ht="30" x14ac:dyDescent="0.25">
      <c r="A72" s="32" t="s">
        <v>1269</v>
      </c>
      <c r="B72" s="16" t="s">
        <v>1268</v>
      </c>
      <c r="C72" s="17" t="s">
        <v>161</v>
      </c>
      <c r="D72" s="18">
        <v>3300</v>
      </c>
      <c r="E72" s="19">
        <v>149</v>
      </c>
      <c r="F72" s="18">
        <f t="shared" si="0"/>
        <v>491700</v>
      </c>
    </row>
    <row r="73" spans="1:6" ht="30" x14ac:dyDescent="0.25">
      <c r="A73" s="32" t="s">
        <v>1267</v>
      </c>
      <c r="B73" s="16" t="s">
        <v>1266</v>
      </c>
      <c r="C73" s="17" t="s">
        <v>161</v>
      </c>
      <c r="D73" s="18">
        <v>7233</v>
      </c>
      <c r="E73" s="19">
        <v>118</v>
      </c>
      <c r="F73" s="18">
        <f t="shared" si="0"/>
        <v>853494</v>
      </c>
    </row>
    <row r="74" spans="1:6" ht="30" x14ac:dyDescent="0.25">
      <c r="A74" s="32" t="s">
        <v>1265</v>
      </c>
      <c r="B74" s="16" t="s">
        <v>1264</v>
      </c>
      <c r="C74" s="17" t="s">
        <v>161</v>
      </c>
      <c r="D74" s="18">
        <v>4400</v>
      </c>
      <c r="E74" s="19">
        <v>132</v>
      </c>
      <c r="F74" s="18">
        <f t="shared" si="0"/>
        <v>580800</v>
      </c>
    </row>
    <row r="75" spans="1:6" ht="30" x14ac:dyDescent="0.25">
      <c r="A75" s="32" t="s">
        <v>1263</v>
      </c>
      <c r="B75" s="16" t="s">
        <v>1262</v>
      </c>
      <c r="C75" s="17" t="s">
        <v>161</v>
      </c>
      <c r="D75" s="18">
        <v>850</v>
      </c>
      <c r="E75" s="19">
        <v>79</v>
      </c>
      <c r="F75" s="18">
        <f t="shared" si="0"/>
        <v>67150</v>
      </c>
    </row>
    <row r="76" spans="1:6" x14ac:dyDescent="0.25">
      <c r="A76" s="32" t="s">
        <v>1261</v>
      </c>
      <c r="B76" s="16" t="s">
        <v>1260</v>
      </c>
      <c r="C76" s="17" t="s">
        <v>161</v>
      </c>
      <c r="D76" s="18">
        <v>800</v>
      </c>
      <c r="E76" s="19">
        <v>4</v>
      </c>
      <c r="F76" s="18">
        <f t="shared" si="0"/>
        <v>3200</v>
      </c>
    </row>
    <row r="77" spans="1:6" ht="30" x14ac:dyDescent="0.25">
      <c r="A77" s="32" t="s">
        <v>1259</v>
      </c>
      <c r="B77" s="16" t="s">
        <v>1258</v>
      </c>
      <c r="C77" s="17" t="s">
        <v>82</v>
      </c>
      <c r="D77" s="18">
        <v>3</v>
      </c>
      <c r="E77" s="19">
        <v>1120</v>
      </c>
      <c r="F77" s="18">
        <f t="shared" si="0"/>
        <v>3360</v>
      </c>
    </row>
    <row r="78" spans="1:6" ht="30" x14ac:dyDescent="0.25">
      <c r="A78" s="32" t="s">
        <v>1257</v>
      </c>
      <c r="B78" s="16" t="s">
        <v>1256</v>
      </c>
      <c r="C78" s="17" t="s">
        <v>82</v>
      </c>
      <c r="D78" s="18">
        <v>20</v>
      </c>
      <c r="E78" s="19">
        <v>1030</v>
      </c>
      <c r="F78" s="18">
        <f t="shared" si="0"/>
        <v>20600</v>
      </c>
    </row>
    <row r="79" spans="1:6" ht="45" x14ac:dyDescent="0.25">
      <c r="A79" s="32" t="s">
        <v>1255</v>
      </c>
      <c r="B79" s="16" t="s">
        <v>1254</v>
      </c>
      <c r="C79" s="17" t="s">
        <v>82</v>
      </c>
      <c r="D79" s="18">
        <v>95</v>
      </c>
      <c r="E79" s="19">
        <v>950</v>
      </c>
      <c r="F79" s="18">
        <f t="shared" si="0"/>
        <v>90250</v>
      </c>
    </row>
    <row r="80" spans="1:6" ht="45" x14ac:dyDescent="0.25">
      <c r="A80" s="32" t="s">
        <v>1253</v>
      </c>
      <c r="B80" s="16" t="s">
        <v>1252</v>
      </c>
      <c r="C80" s="17" t="s">
        <v>82</v>
      </c>
      <c r="D80" s="18">
        <v>20</v>
      </c>
      <c r="E80" s="19">
        <v>1170</v>
      </c>
      <c r="F80" s="18">
        <f t="shared" si="0"/>
        <v>23400</v>
      </c>
    </row>
    <row r="81" spans="1:7" ht="45" x14ac:dyDescent="0.25">
      <c r="A81" s="32" t="s">
        <v>1251</v>
      </c>
      <c r="B81" s="16" t="s">
        <v>1250</v>
      </c>
      <c r="C81" s="17" t="s">
        <v>82</v>
      </c>
      <c r="D81" s="18">
        <v>120</v>
      </c>
      <c r="E81" s="19">
        <v>1720</v>
      </c>
      <c r="F81" s="18">
        <f t="shared" si="0"/>
        <v>206400</v>
      </c>
    </row>
    <row r="82" spans="1:7" ht="45" x14ac:dyDescent="0.25">
      <c r="A82" s="32" t="s">
        <v>1249</v>
      </c>
      <c r="B82" s="16" t="s">
        <v>1248</v>
      </c>
      <c r="C82" s="17" t="s">
        <v>82</v>
      </c>
      <c r="D82" s="18">
        <v>208</v>
      </c>
      <c r="E82" s="19">
        <v>2266</v>
      </c>
      <c r="F82" s="18">
        <f t="shared" si="0"/>
        <v>471328</v>
      </c>
    </row>
    <row r="83" spans="1:7" ht="30" x14ac:dyDescent="0.25">
      <c r="A83" s="32" t="s">
        <v>1247</v>
      </c>
      <c r="B83" s="16" t="s">
        <v>1246</v>
      </c>
      <c r="C83" s="17" t="s">
        <v>82</v>
      </c>
      <c r="D83" s="18">
        <v>70</v>
      </c>
      <c r="E83" s="19">
        <v>420</v>
      </c>
      <c r="F83" s="18">
        <f t="shared" si="0"/>
        <v>29400</v>
      </c>
    </row>
    <row r="84" spans="1:7" ht="30" x14ac:dyDescent="0.25">
      <c r="A84" s="32" t="s">
        <v>1245</v>
      </c>
      <c r="B84" s="16" t="s">
        <v>1244</v>
      </c>
      <c r="C84" s="17" t="s">
        <v>82</v>
      </c>
      <c r="D84" s="18">
        <v>150</v>
      </c>
      <c r="E84" s="19">
        <v>520</v>
      </c>
      <c r="F84" s="18">
        <f t="shared" si="0"/>
        <v>78000</v>
      </c>
    </row>
    <row r="85" spans="1:7" x14ac:dyDescent="0.25">
      <c r="A85" s="33" t="s">
        <v>66</v>
      </c>
      <c r="B85" s="34" t="s">
        <v>1243</v>
      </c>
      <c r="C85" s="17"/>
      <c r="D85" s="18"/>
      <c r="E85" s="19"/>
      <c r="F85" s="35">
        <f>SUM(F65:F84)</f>
        <v>4805493</v>
      </c>
    </row>
    <row r="86" spans="1:7" s="31" customFormat="1" ht="15.75" x14ac:dyDescent="0.25">
      <c r="A86" s="25" t="s">
        <v>1242</v>
      </c>
      <c r="B86" s="26" t="s">
        <v>1241</v>
      </c>
      <c r="C86" s="27" t="s">
        <v>66</v>
      </c>
      <c r="D86" s="28" t="s">
        <v>66</v>
      </c>
      <c r="E86" s="29" t="s">
        <v>66</v>
      </c>
      <c r="F86" s="28" t="s">
        <v>66</v>
      </c>
      <c r="G86" s="30"/>
    </row>
    <row r="87" spans="1:7" x14ac:dyDescent="0.25">
      <c r="A87" s="32" t="s">
        <v>1240</v>
      </c>
      <c r="B87" s="16" t="s">
        <v>1239</v>
      </c>
      <c r="C87" s="17"/>
      <c r="D87" s="18"/>
      <c r="E87" s="19"/>
      <c r="F87" s="18"/>
    </row>
    <row r="88" spans="1:7" ht="30" x14ac:dyDescent="0.25">
      <c r="A88" s="32" t="s">
        <v>1238</v>
      </c>
      <c r="B88" s="16" t="s">
        <v>1237</v>
      </c>
      <c r="C88" s="17" t="s">
        <v>82</v>
      </c>
      <c r="D88" s="18">
        <v>43</v>
      </c>
      <c r="E88" s="19">
        <v>1130</v>
      </c>
      <c r="F88" s="18">
        <f t="shared" ref="F88:F96" si="1">MMULT(D88,E88)</f>
        <v>48590</v>
      </c>
    </row>
    <row r="89" spans="1:7" ht="30" x14ac:dyDescent="0.25">
      <c r="A89" s="32" t="s">
        <v>1236</v>
      </c>
      <c r="B89" s="16" t="s">
        <v>1235</v>
      </c>
      <c r="C89" s="17" t="s">
        <v>82</v>
      </c>
      <c r="D89" s="18">
        <v>70</v>
      </c>
      <c r="E89" s="19">
        <v>1300</v>
      </c>
      <c r="F89" s="18">
        <f t="shared" si="1"/>
        <v>91000</v>
      </c>
    </row>
    <row r="90" spans="1:7" ht="30" x14ac:dyDescent="0.25">
      <c r="A90" s="32" t="s">
        <v>1234</v>
      </c>
      <c r="B90" s="16" t="s">
        <v>1233</v>
      </c>
      <c r="C90" s="17" t="s">
        <v>82</v>
      </c>
      <c r="D90" s="18">
        <v>435</v>
      </c>
      <c r="E90" s="19">
        <v>2000</v>
      </c>
      <c r="F90" s="18">
        <f t="shared" si="1"/>
        <v>870000</v>
      </c>
    </row>
    <row r="91" spans="1:7" ht="30" x14ac:dyDescent="0.25">
      <c r="A91" s="32" t="s">
        <v>1232</v>
      </c>
      <c r="B91" s="16" t="s">
        <v>1231</v>
      </c>
      <c r="C91" s="17" t="s">
        <v>82</v>
      </c>
      <c r="D91" s="18">
        <v>36</v>
      </c>
      <c r="E91" s="19">
        <v>2750</v>
      </c>
      <c r="F91" s="18">
        <f t="shared" si="1"/>
        <v>99000</v>
      </c>
    </row>
    <row r="92" spans="1:7" ht="30" x14ac:dyDescent="0.25">
      <c r="A92" s="32" t="s">
        <v>1230</v>
      </c>
      <c r="B92" s="16" t="s">
        <v>1229</v>
      </c>
      <c r="C92" s="17" t="s">
        <v>82</v>
      </c>
      <c r="D92" s="18">
        <v>343</v>
      </c>
      <c r="E92" s="19">
        <v>500</v>
      </c>
      <c r="F92" s="18">
        <f t="shared" si="1"/>
        <v>171500</v>
      </c>
    </row>
    <row r="93" spans="1:7" ht="30" x14ac:dyDescent="0.25">
      <c r="A93" s="32" t="s">
        <v>1228</v>
      </c>
      <c r="B93" s="16" t="s">
        <v>1227</v>
      </c>
      <c r="C93" s="17" t="s">
        <v>82</v>
      </c>
      <c r="D93" s="18">
        <v>363</v>
      </c>
      <c r="E93" s="19">
        <v>1740</v>
      </c>
      <c r="F93" s="18">
        <f t="shared" si="1"/>
        <v>631620</v>
      </c>
    </row>
    <row r="94" spans="1:7" ht="30" x14ac:dyDescent="0.25">
      <c r="A94" s="32" t="s">
        <v>1226</v>
      </c>
      <c r="B94" s="16" t="s">
        <v>1225</v>
      </c>
      <c r="C94" s="17" t="s">
        <v>82</v>
      </c>
      <c r="D94" s="18">
        <v>26</v>
      </c>
      <c r="E94" s="19">
        <v>2300</v>
      </c>
      <c r="F94" s="18">
        <f t="shared" si="1"/>
        <v>59800</v>
      </c>
    </row>
    <row r="95" spans="1:7" ht="30" x14ac:dyDescent="0.25">
      <c r="A95" s="32" t="s">
        <v>1224</v>
      </c>
      <c r="B95" s="16" t="s">
        <v>1223</v>
      </c>
      <c r="C95" s="17" t="s">
        <v>82</v>
      </c>
      <c r="D95" s="18">
        <v>36</v>
      </c>
      <c r="E95" s="19">
        <v>508</v>
      </c>
      <c r="F95" s="18">
        <f t="shared" si="1"/>
        <v>18288</v>
      </c>
    </row>
    <row r="96" spans="1:7" x14ac:dyDescent="0.25">
      <c r="A96" s="32" t="s">
        <v>1222</v>
      </c>
      <c r="B96" s="16" t="s">
        <v>1221</v>
      </c>
      <c r="C96" s="17" t="s">
        <v>82</v>
      </c>
      <c r="D96" s="18">
        <v>334</v>
      </c>
      <c r="E96" s="19">
        <v>149</v>
      </c>
      <c r="F96" s="18">
        <f t="shared" si="1"/>
        <v>49766</v>
      </c>
    </row>
    <row r="97" spans="1:7" x14ac:dyDescent="0.25">
      <c r="A97" s="33" t="s">
        <v>66</v>
      </c>
      <c r="B97" s="34" t="s">
        <v>1220</v>
      </c>
      <c r="C97" s="17"/>
      <c r="D97" s="18"/>
      <c r="E97" s="19"/>
      <c r="F97" s="35">
        <f>SUM(F87:F96)</f>
        <v>2039564</v>
      </c>
    </row>
    <row r="98" spans="1:7" s="31" customFormat="1" ht="15.75" x14ac:dyDescent="0.25">
      <c r="A98" s="25" t="s">
        <v>1219</v>
      </c>
      <c r="B98" s="26" t="s">
        <v>1218</v>
      </c>
      <c r="C98" s="27" t="s">
        <v>66</v>
      </c>
      <c r="D98" s="28" t="s">
        <v>66</v>
      </c>
      <c r="E98" s="29" t="s">
        <v>66</v>
      </c>
      <c r="F98" s="28" t="s">
        <v>66</v>
      </c>
      <c r="G98" s="30"/>
    </row>
    <row r="99" spans="1:7" ht="30" x14ac:dyDescent="0.25">
      <c r="A99" s="32" t="s">
        <v>1217</v>
      </c>
      <c r="B99" s="16" t="s">
        <v>1216</v>
      </c>
      <c r="C99" s="17" t="s">
        <v>82</v>
      </c>
      <c r="D99" s="18">
        <v>54</v>
      </c>
      <c r="E99" s="19">
        <v>2508</v>
      </c>
      <c r="F99" s="18">
        <f>MMULT(D99,E99)</f>
        <v>135432</v>
      </c>
    </row>
    <row r="100" spans="1:7" ht="30" x14ac:dyDescent="0.25">
      <c r="A100" s="32" t="s">
        <v>1215</v>
      </c>
      <c r="B100" s="16" t="s">
        <v>1214</v>
      </c>
      <c r="C100" s="17" t="s">
        <v>82</v>
      </c>
      <c r="D100" s="18">
        <v>8</v>
      </c>
      <c r="E100" s="19">
        <v>5690</v>
      </c>
      <c r="F100" s="18">
        <f>MMULT(D100,E100)</f>
        <v>45520</v>
      </c>
    </row>
    <row r="101" spans="1:7" ht="45" x14ac:dyDescent="0.25">
      <c r="A101" s="32" t="s">
        <v>1213</v>
      </c>
      <c r="B101" s="16" t="s">
        <v>1212</v>
      </c>
      <c r="C101" s="17" t="s">
        <v>82</v>
      </c>
      <c r="D101" s="18">
        <v>2</v>
      </c>
      <c r="E101" s="19">
        <v>4600</v>
      </c>
      <c r="F101" s="18">
        <f>MMULT(D101,E101)</f>
        <v>9200</v>
      </c>
    </row>
    <row r="102" spans="1:7" x14ac:dyDescent="0.25">
      <c r="A102" s="33" t="s">
        <v>66</v>
      </c>
      <c r="B102" s="34" t="s">
        <v>1211</v>
      </c>
      <c r="C102" s="17"/>
      <c r="D102" s="18"/>
      <c r="E102" s="19"/>
      <c r="F102" s="35">
        <f>SUM(F99:F101)</f>
        <v>190152</v>
      </c>
    </row>
    <row r="103" spans="1:7" s="31" customFormat="1" ht="15.75" x14ac:dyDescent="0.25">
      <c r="A103" s="25" t="s">
        <v>1210</v>
      </c>
      <c r="B103" s="26" t="s">
        <v>1209</v>
      </c>
      <c r="C103" s="27" t="s">
        <v>66</v>
      </c>
      <c r="D103" s="28" t="s">
        <v>66</v>
      </c>
      <c r="E103" s="29" t="s">
        <v>66</v>
      </c>
      <c r="F103" s="28" t="s">
        <v>66</v>
      </c>
      <c r="G103" s="30"/>
    </row>
    <row r="104" spans="1:7" ht="30" x14ac:dyDescent="0.25">
      <c r="A104" s="32" t="s">
        <v>1208</v>
      </c>
      <c r="B104" s="16" t="s">
        <v>1207</v>
      </c>
      <c r="C104" s="17" t="s">
        <v>82</v>
      </c>
      <c r="D104" s="18">
        <v>32</v>
      </c>
      <c r="E104" s="19">
        <v>5400</v>
      </c>
      <c r="F104" s="18">
        <f>MMULT(D104,E104)</f>
        <v>172800</v>
      </c>
    </row>
    <row r="105" spans="1:7" ht="30" x14ac:dyDescent="0.25">
      <c r="A105" s="32" t="s">
        <v>1206</v>
      </c>
      <c r="B105" s="16" t="s">
        <v>1205</v>
      </c>
      <c r="C105" s="17" t="s">
        <v>82</v>
      </c>
      <c r="D105" s="18">
        <v>32</v>
      </c>
      <c r="E105" s="19">
        <v>6730</v>
      </c>
      <c r="F105" s="18">
        <f>MMULT(D105,E105)</f>
        <v>215360</v>
      </c>
    </row>
    <row r="106" spans="1:7" ht="30" x14ac:dyDescent="0.25">
      <c r="A106" s="32" t="s">
        <v>1204</v>
      </c>
      <c r="B106" s="16" t="s">
        <v>1203</v>
      </c>
      <c r="C106" s="17" t="s">
        <v>127</v>
      </c>
      <c r="D106" s="18">
        <v>32</v>
      </c>
      <c r="E106" s="19">
        <v>540</v>
      </c>
      <c r="F106" s="18">
        <f>MMULT(D106,E106)</f>
        <v>17280</v>
      </c>
    </row>
    <row r="107" spans="1:7" x14ac:dyDescent="0.25">
      <c r="A107" s="32" t="s">
        <v>1202</v>
      </c>
      <c r="B107" s="16" t="s">
        <v>1201</v>
      </c>
      <c r="C107" s="17" t="s">
        <v>82</v>
      </c>
      <c r="D107" s="18">
        <v>10</v>
      </c>
      <c r="E107" s="19">
        <v>840</v>
      </c>
      <c r="F107" s="18">
        <f>MMULT(D107,E107)</f>
        <v>8400</v>
      </c>
    </row>
    <row r="108" spans="1:7" ht="30" x14ac:dyDescent="0.25">
      <c r="A108" s="32" t="s">
        <v>1200</v>
      </c>
      <c r="B108" s="16" t="s">
        <v>1199</v>
      </c>
      <c r="C108" s="17" t="s">
        <v>82</v>
      </c>
      <c r="D108" s="18">
        <v>32</v>
      </c>
      <c r="E108" s="19">
        <v>690</v>
      </c>
      <c r="F108" s="18">
        <f>MMULT(D108,E108)</f>
        <v>22080</v>
      </c>
    </row>
    <row r="109" spans="1:7" x14ac:dyDescent="0.25">
      <c r="A109" s="33" t="s">
        <v>66</v>
      </c>
      <c r="B109" s="34" t="s">
        <v>1198</v>
      </c>
      <c r="C109" s="17"/>
      <c r="D109" s="18"/>
      <c r="E109" s="19"/>
      <c r="F109" s="35">
        <f>SUM(F104:F108)</f>
        <v>435920</v>
      </c>
    </row>
    <row r="110" spans="1:7" s="31" customFormat="1" ht="15.75" x14ac:dyDescent="0.25">
      <c r="A110" s="25" t="s">
        <v>1197</v>
      </c>
      <c r="B110" s="26" t="s">
        <v>1196</v>
      </c>
      <c r="C110" s="27" t="s">
        <v>66</v>
      </c>
      <c r="D110" s="28" t="s">
        <v>66</v>
      </c>
      <c r="E110" s="29" t="s">
        <v>66</v>
      </c>
      <c r="F110" s="28" t="s">
        <v>66</v>
      </c>
      <c r="G110" s="30"/>
    </row>
    <row r="111" spans="1:7" ht="30" x14ac:dyDescent="0.25">
      <c r="A111" s="32" t="s">
        <v>1195</v>
      </c>
      <c r="B111" s="16" t="s">
        <v>1194</v>
      </c>
      <c r="C111" s="17" t="s">
        <v>161</v>
      </c>
      <c r="D111" s="18">
        <v>28248</v>
      </c>
      <c r="E111" s="19">
        <v>55</v>
      </c>
      <c r="F111" s="18">
        <f t="shared" ref="F111:F125" si="2">MMULT(D111,E111)</f>
        <v>1553640</v>
      </c>
    </row>
    <row r="112" spans="1:7" ht="30" x14ac:dyDescent="0.25">
      <c r="A112" s="32" t="s">
        <v>1193</v>
      </c>
      <c r="B112" s="16" t="s">
        <v>1192</v>
      </c>
      <c r="C112" s="17" t="s">
        <v>161</v>
      </c>
      <c r="D112" s="18">
        <v>2600</v>
      </c>
      <c r="E112" s="19">
        <v>110</v>
      </c>
      <c r="F112" s="18">
        <f t="shared" si="2"/>
        <v>286000</v>
      </c>
    </row>
    <row r="113" spans="1:7" ht="30" x14ac:dyDescent="0.25">
      <c r="A113" s="32" t="s">
        <v>1191</v>
      </c>
      <c r="B113" s="16" t="s">
        <v>1190</v>
      </c>
      <c r="C113" s="17" t="s">
        <v>161</v>
      </c>
      <c r="D113" s="18">
        <v>3200</v>
      </c>
      <c r="E113" s="19">
        <v>167</v>
      </c>
      <c r="F113" s="18">
        <f t="shared" si="2"/>
        <v>534400</v>
      </c>
    </row>
    <row r="114" spans="1:7" ht="45" x14ac:dyDescent="0.25">
      <c r="A114" s="32" t="s">
        <v>1189</v>
      </c>
      <c r="B114" s="16" t="s">
        <v>1188</v>
      </c>
      <c r="C114" s="17" t="s">
        <v>161</v>
      </c>
      <c r="D114" s="18">
        <v>30420</v>
      </c>
      <c r="E114" s="19">
        <v>23.2</v>
      </c>
      <c r="F114" s="18">
        <f t="shared" si="2"/>
        <v>705744</v>
      </c>
    </row>
    <row r="115" spans="1:7" ht="45" x14ac:dyDescent="0.25">
      <c r="A115" s="32" t="s">
        <v>1187</v>
      </c>
      <c r="B115" s="16" t="s">
        <v>1186</v>
      </c>
      <c r="C115" s="17" t="s">
        <v>161</v>
      </c>
      <c r="D115" s="18">
        <v>9800</v>
      </c>
      <c r="E115" s="19">
        <v>27.1</v>
      </c>
      <c r="F115" s="18">
        <f t="shared" si="2"/>
        <v>265580</v>
      </c>
    </row>
    <row r="116" spans="1:7" ht="45" x14ac:dyDescent="0.25">
      <c r="A116" s="32" t="s">
        <v>1185</v>
      </c>
      <c r="B116" s="16" t="s">
        <v>1184</v>
      </c>
      <c r="C116" s="17" t="s">
        <v>161</v>
      </c>
      <c r="D116" s="18">
        <v>35820</v>
      </c>
      <c r="E116" s="19">
        <v>37.6</v>
      </c>
      <c r="F116" s="18">
        <f t="shared" si="2"/>
        <v>1346832</v>
      </c>
    </row>
    <row r="117" spans="1:7" x14ac:dyDescent="0.25">
      <c r="A117" s="32" t="s">
        <v>1183</v>
      </c>
      <c r="B117" s="16" t="s">
        <v>1182</v>
      </c>
      <c r="C117" s="17" t="s">
        <v>82</v>
      </c>
      <c r="D117" s="18">
        <v>100</v>
      </c>
      <c r="E117" s="19">
        <v>22.3</v>
      </c>
      <c r="F117" s="18">
        <f t="shared" si="2"/>
        <v>2230</v>
      </c>
    </row>
    <row r="118" spans="1:7" x14ac:dyDescent="0.25">
      <c r="A118" s="32" t="s">
        <v>1181</v>
      </c>
      <c r="B118" s="16" t="s">
        <v>1180</v>
      </c>
      <c r="C118" s="17" t="s">
        <v>82</v>
      </c>
      <c r="D118" s="18">
        <v>150</v>
      </c>
      <c r="E118" s="19">
        <v>44</v>
      </c>
      <c r="F118" s="18">
        <f t="shared" si="2"/>
        <v>6600</v>
      </c>
    </row>
    <row r="119" spans="1:7" x14ac:dyDescent="0.25">
      <c r="A119" s="32" t="s">
        <v>1179</v>
      </c>
      <c r="B119" s="16" t="s">
        <v>1178</v>
      </c>
      <c r="C119" s="17" t="s">
        <v>161</v>
      </c>
      <c r="D119" s="18">
        <v>13821</v>
      </c>
      <c r="E119" s="19">
        <v>11.7</v>
      </c>
      <c r="F119" s="18">
        <f t="shared" si="2"/>
        <v>161705.69999999998</v>
      </c>
    </row>
    <row r="120" spans="1:7" x14ac:dyDescent="0.25">
      <c r="A120" s="32" t="s">
        <v>1177</v>
      </c>
      <c r="B120" s="16" t="s">
        <v>1176</v>
      </c>
      <c r="C120" s="17" t="s">
        <v>161</v>
      </c>
      <c r="D120" s="18">
        <v>13821</v>
      </c>
      <c r="E120" s="19">
        <v>15.1</v>
      </c>
      <c r="F120" s="18">
        <f t="shared" si="2"/>
        <v>208697.1</v>
      </c>
    </row>
    <row r="121" spans="1:7" x14ac:dyDescent="0.25">
      <c r="A121" s="32" t="s">
        <v>1175</v>
      </c>
      <c r="B121" s="16" t="s">
        <v>1174</v>
      </c>
      <c r="C121" s="17" t="s">
        <v>161</v>
      </c>
      <c r="D121" s="18">
        <v>100</v>
      </c>
      <c r="E121" s="19">
        <v>30.5</v>
      </c>
      <c r="F121" s="18">
        <f t="shared" si="2"/>
        <v>3050</v>
      </c>
    </row>
    <row r="122" spans="1:7" ht="30" x14ac:dyDescent="0.25">
      <c r="A122" s="32" t="s">
        <v>1173</v>
      </c>
      <c r="B122" s="16" t="s">
        <v>1172</v>
      </c>
      <c r="C122" s="17" t="s">
        <v>161</v>
      </c>
      <c r="D122" s="18">
        <v>5000</v>
      </c>
      <c r="E122" s="19">
        <v>2.2000000000000002</v>
      </c>
      <c r="F122" s="18">
        <f t="shared" si="2"/>
        <v>11000</v>
      </c>
    </row>
    <row r="123" spans="1:7" ht="30" x14ac:dyDescent="0.25">
      <c r="A123" s="32" t="s">
        <v>1171</v>
      </c>
      <c r="B123" s="16" t="s">
        <v>1170</v>
      </c>
      <c r="C123" s="17" t="s">
        <v>161</v>
      </c>
      <c r="D123" s="18">
        <v>27600</v>
      </c>
      <c r="E123" s="19">
        <v>3.3</v>
      </c>
      <c r="F123" s="18">
        <f t="shared" si="2"/>
        <v>91080</v>
      </c>
    </row>
    <row r="124" spans="1:7" ht="30" x14ac:dyDescent="0.25">
      <c r="A124" s="32" t="s">
        <v>1169</v>
      </c>
      <c r="B124" s="16" t="s">
        <v>1168</v>
      </c>
      <c r="C124" s="17" t="s">
        <v>161</v>
      </c>
      <c r="D124" s="18">
        <v>2600</v>
      </c>
      <c r="E124" s="19">
        <v>18.600000000000001</v>
      </c>
      <c r="F124" s="18">
        <f t="shared" si="2"/>
        <v>48360.000000000007</v>
      </c>
    </row>
    <row r="125" spans="1:7" ht="30" x14ac:dyDescent="0.25">
      <c r="A125" s="32" t="s">
        <v>1167</v>
      </c>
      <c r="B125" s="16" t="s">
        <v>1166</v>
      </c>
      <c r="C125" s="17" t="s">
        <v>161</v>
      </c>
      <c r="D125" s="18">
        <v>3200</v>
      </c>
      <c r="E125" s="19">
        <v>23</v>
      </c>
      <c r="F125" s="18">
        <f t="shared" si="2"/>
        <v>73600</v>
      </c>
    </row>
    <row r="126" spans="1:7" x14ac:dyDescent="0.25">
      <c r="A126" s="33" t="s">
        <v>66</v>
      </c>
      <c r="B126" s="34" t="s">
        <v>1165</v>
      </c>
      <c r="C126" s="17"/>
      <c r="D126" s="18"/>
      <c r="E126" s="19"/>
      <c r="F126" s="35">
        <f>SUM(F111:F125)</f>
        <v>5298518.8</v>
      </c>
    </row>
    <row r="127" spans="1:7" s="31" customFormat="1" ht="15.75" x14ac:dyDescent="0.25">
      <c r="A127" s="25" t="s">
        <v>1164</v>
      </c>
      <c r="B127" s="26" t="s">
        <v>1163</v>
      </c>
      <c r="C127" s="27" t="s">
        <v>66</v>
      </c>
      <c r="D127" s="28" t="s">
        <v>66</v>
      </c>
      <c r="E127" s="29" t="s">
        <v>66</v>
      </c>
      <c r="F127" s="28" t="s">
        <v>66</v>
      </c>
      <c r="G127" s="30"/>
    </row>
    <row r="128" spans="1:7" x14ac:dyDescent="0.25">
      <c r="A128" s="32" t="s">
        <v>1162</v>
      </c>
      <c r="B128" s="16" t="s">
        <v>1161</v>
      </c>
      <c r="C128" s="17" t="s">
        <v>82</v>
      </c>
      <c r="D128" s="18">
        <v>50</v>
      </c>
      <c r="E128" s="19">
        <v>26.6</v>
      </c>
      <c r="F128" s="18">
        <f>MMULT(D128,E128)</f>
        <v>1330</v>
      </c>
    </row>
    <row r="129" spans="1:7" ht="30" x14ac:dyDescent="0.25">
      <c r="A129" s="32" t="s">
        <v>1160</v>
      </c>
      <c r="B129" s="16" t="s">
        <v>1159</v>
      </c>
      <c r="C129" s="17" t="s">
        <v>1158</v>
      </c>
      <c r="D129" s="18">
        <v>6</v>
      </c>
      <c r="E129" s="19">
        <v>215</v>
      </c>
      <c r="F129" s="18">
        <f>MMULT(D129,E129)</f>
        <v>1290</v>
      </c>
    </row>
    <row r="130" spans="1:7" x14ac:dyDescent="0.25">
      <c r="A130" s="33" t="s">
        <v>66</v>
      </c>
      <c r="B130" s="34" t="s">
        <v>1157</v>
      </c>
      <c r="C130" s="17"/>
      <c r="D130" s="18"/>
      <c r="E130" s="19"/>
      <c r="F130" s="35">
        <f>SUM(F128:F129)</f>
        <v>2620</v>
      </c>
    </row>
    <row r="131" spans="1:7" s="31" customFormat="1" ht="15.75" x14ac:dyDescent="0.25">
      <c r="A131" s="25" t="s">
        <v>1156</v>
      </c>
      <c r="B131" s="26" t="s">
        <v>1137</v>
      </c>
      <c r="C131" s="27" t="s">
        <v>66</v>
      </c>
      <c r="D131" s="28" t="s">
        <v>66</v>
      </c>
      <c r="E131" s="29" t="s">
        <v>66</v>
      </c>
      <c r="F131" s="28" t="s">
        <v>66</v>
      </c>
      <c r="G131" s="30"/>
    </row>
    <row r="132" spans="1:7" ht="45" x14ac:dyDescent="0.25">
      <c r="A132" s="32" t="s">
        <v>1155</v>
      </c>
      <c r="B132" s="16" t="s">
        <v>1154</v>
      </c>
      <c r="C132" s="17" t="s">
        <v>161</v>
      </c>
      <c r="D132" s="18">
        <v>8720</v>
      </c>
      <c r="E132" s="19">
        <v>17.3</v>
      </c>
      <c r="F132" s="18">
        <f t="shared" ref="F132:F137" si="3">MMULT(D132,E132)</f>
        <v>150856</v>
      </c>
    </row>
    <row r="133" spans="1:7" ht="45" x14ac:dyDescent="0.25">
      <c r="A133" s="32" t="s">
        <v>1153</v>
      </c>
      <c r="B133" s="16" t="s">
        <v>1152</v>
      </c>
      <c r="C133" s="17" t="s">
        <v>161</v>
      </c>
      <c r="D133" s="18">
        <v>6100</v>
      </c>
      <c r="E133" s="19">
        <v>19.3</v>
      </c>
      <c r="F133" s="18">
        <f t="shared" si="3"/>
        <v>117730</v>
      </c>
    </row>
    <row r="134" spans="1:7" ht="45" x14ac:dyDescent="0.25">
      <c r="A134" s="32" t="s">
        <v>1151</v>
      </c>
      <c r="B134" s="16" t="s">
        <v>1150</v>
      </c>
      <c r="C134" s="17" t="s">
        <v>161</v>
      </c>
      <c r="D134" s="18">
        <v>200</v>
      </c>
      <c r="E134" s="19">
        <v>24.1</v>
      </c>
      <c r="F134" s="18">
        <f t="shared" si="3"/>
        <v>4820</v>
      </c>
    </row>
    <row r="135" spans="1:7" ht="45" x14ac:dyDescent="0.25">
      <c r="A135" s="32" t="s">
        <v>1149</v>
      </c>
      <c r="B135" s="16" t="s">
        <v>1148</v>
      </c>
      <c r="C135" s="17" t="s">
        <v>161</v>
      </c>
      <c r="D135" s="18">
        <v>200</v>
      </c>
      <c r="E135" s="19">
        <v>35.1</v>
      </c>
      <c r="F135" s="18">
        <f t="shared" si="3"/>
        <v>7020</v>
      </c>
    </row>
    <row r="136" spans="1:7" ht="45" x14ac:dyDescent="0.25">
      <c r="A136" s="32" t="s">
        <v>1147</v>
      </c>
      <c r="B136" s="16" t="s">
        <v>1146</v>
      </c>
      <c r="C136" s="17" t="s">
        <v>161</v>
      </c>
      <c r="D136" s="18">
        <v>8000</v>
      </c>
      <c r="E136" s="19">
        <v>77</v>
      </c>
      <c r="F136" s="18">
        <f t="shared" si="3"/>
        <v>616000</v>
      </c>
    </row>
    <row r="137" spans="1:7" ht="45" x14ac:dyDescent="0.25">
      <c r="A137" s="32" t="s">
        <v>1145</v>
      </c>
      <c r="B137" s="16" t="s">
        <v>1144</v>
      </c>
      <c r="C137" s="17" t="s">
        <v>161</v>
      </c>
      <c r="D137" s="18">
        <v>720</v>
      </c>
      <c r="E137" s="19">
        <v>107</v>
      </c>
      <c r="F137" s="18">
        <f t="shared" si="3"/>
        <v>77040</v>
      </c>
    </row>
    <row r="138" spans="1:7" x14ac:dyDescent="0.25">
      <c r="A138" s="33" t="s">
        <v>66</v>
      </c>
      <c r="B138" s="34" t="s">
        <v>1126</v>
      </c>
      <c r="C138" s="17"/>
      <c r="D138" s="18"/>
      <c r="E138" s="19"/>
      <c r="F138" s="35">
        <f>SUM(F132:F137)</f>
        <v>973466</v>
      </c>
    </row>
    <row r="139" spans="1:7" s="31" customFormat="1" ht="15.75" x14ac:dyDescent="0.25">
      <c r="A139" s="25" t="s">
        <v>1143</v>
      </c>
      <c r="B139" s="26" t="s">
        <v>1142</v>
      </c>
      <c r="C139" s="27" t="s">
        <v>66</v>
      </c>
      <c r="D139" s="28" t="s">
        <v>66</v>
      </c>
      <c r="E139" s="29" t="s">
        <v>66</v>
      </c>
      <c r="F139" s="28" t="s">
        <v>66</v>
      </c>
      <c r="G139" s="30"/>
    </row>
    <row r="140" spans="1:7" ht="30" x14ac:dyDescent="0.25">
      <c r="A140" s="32" t="s">
        <v>1141</v>
      </c>
      <c r="B140" s="16" t="s">
        <v>1140</v>
      </c>
      <c r="C140" s="17" t="s">
        <v>161</v>
      </c>
      <c r="D140" s="18">
        <v>8720</v>
      </c>
      <c r="E140" s="19">
        <v>31.6</v>
      </c>
      <c r="F140" s="18">
        <f>MMULT(D140,E140)</f>
        <v>275552</v>
      </c>
    </row>
    <row r="141" spans="1:7" x14ac:dyDescent="0.25">
      <c r="A141" s="33" t="s">
        <v>66</v>
      </c>
      <c r="B141" s="34" t="s">
        <v>1139</v>
      </c>
      <c r="C141" s="17"/>
      <c r="D141" s="18"/>
      <c r="E141" s="19"/>
      <c r="F141" s="35">
        <f>SUM(F140:F140)</f>
        <v>275552</v>
      </c>
    </row>
    <row r="142" spans="1:7" s="31" customFormat="1" ht="15.75" x14ac:dyDescent="0.25">
      <c r="A142" s="25" t="s">
        <v>1138</v>
      </c>
      <c r="B142" s="26" t="s">
        <v>1137</v>
      </c>
      <c r="C142" s="27" t="s">
        <v>66</v>
      </c>
      <c r="D142" s="28" t="s">
        <v>66</v>
      </c>
      <c r="E142" s="29" t="s">
        <v>66</v>
      </c>
      <c r="F142" s="28" t="s">
        <v>66</v>
      </c>
      <c r="G142" s="30"/>
    </row>
    <row r="143" spans="1:7" x14ac:dyDescent="0.25">
      <c r="A143" s="32" t="s">
        <v>1136</v>
      </c>
      <c r="B143" s="16" t="s">
        <v>1135</v>
      </c>
      <c r="C143" s="17" t="s">
        <v>82</v>
      </c>
      <c r="D143" s="18">
        <v>2</v>
      </c>
      <c r="E143" s="19">
        <v>203</v>
      </c>
      <c r="F143" s="18">
        <f>MMULT(D143,E143)</f>
        <v>406</v>
      </c>
    </row>
    <row r="144" spans="1:7" x14ac:dyDescent="0.25">
      <c r="A144" s="32" t="s">
        <v>1134</v>
      </c>
      <c r="B144" s="16" t="s">
        <v>1133</v>
      </c>
      <c r="C144" s="17" t="s">
        <v>82</v>
      </c>
      <c r="D144" s="18">
        <v>12</v>
      </c>
      <c r="E144" s="19">
        <v>342</v>
      </c>
      <c r="F144" s="18">
        <f>MMULT(D144,E144)</f>
        <v>4104</v>
      </c>
    </row>
    <row r="145" spans="1:7" x14ac:dyDescent="0.25">
      <c r="A145" s="32" t="s">
        <v>1132</v>
      </c>
      <c r="B145" s="16" t="s">
        <v>1131</v>
      </c>
      <c r="C145" s="17" t="s">
        <v>82</v>
      </c>
      <c r="D145" s="18">
        <v>10</v>
      </c>
      <c r="E145" s="19">
        <v>502</v>
      </c>
      <c r="F145" s="18">
        <f>MMULT(D145,E145)</f>
        <v>5020</v>
      </c>
    </row>
    <row r="146" spans="1:7" ht="45" x14ac:dyDescent="0.25">
      <c r="A146" s="32" t="s">
        <v>1130</v>
      </c>
      <c r="B146" s="16" t="s">
        <v>1129</v>
      </c>
      <c r="C146" s="17" t="s">
        <v>161</v>
      </c>
      <c r="D146" s="18">
        <v>3520</v>
      </c>
      <c r="E146" s="19">
        <v>26</v>
      </c>
      <c r="F146" s="18">
        <f>MMULT(D146,E146)</f>
        <v>91520</v>
      </c>
    </row>
    <row r="147" spans="1:7" ht="45" x14ac:dyDescent="0.25">
      <c r="A147" s="32" t="s">
        <v>1128</v>
      </c>
      <c r="B147" s="16" t="s">
        <v>1127</v>
      </c>
      <c r="C147" s="17" t="s">
        <v>161</v>
      </c>
      <c r="D147" s="18">
        <v>4000</v>
      </c>
      <c r="E147" s="19">
        <v>97</v>
      </c>
      <c r="F147" s="18">
        <f>MMULT(D147,E147)</f>
        <v>388000</v>
      </c>
    </row>
    <row r="148" spans="1:7" x14ac:dyDescent="0.25">
      <c r="A148" s="33" t="s">
        <v>66</v>
      </c>
      <c r="B148" s="34" t="s">
        <v>1126</v>
      </c>
      <c r="C148" s="17"/>
      <c r="D148" s="18"/>
      <c r="E148" s="19"/>
      <c r="F148" s="35">
        <f>SUM(F143:F147)</f>
        <v>489050</v>
      </c>
    </row>
    <row r="149" spans="1:7" s="31" customFormat="1" ht="15.75" x14ac:dyDescent="0.25">
      <c r="A149" s="25" t="s">
        <v>1125</v>
      </c>
      <c r="B149" s="26" t="s">
        <v>1124</v>
      </c>
      <c r="C149" s="27" t="s">
        <v>66</v>
      </c>
      <c r="D149" s="28" t="s">
        <v>66</v>
      </c>
      <c r="E149" s="29" t="s">
        <v>66</v>
      </c>
      <c r="F149" s="28" t="s">
        <v>66</v>
      </c>
      <c r="G149" s="30"/>
    </row>
    <row r="150" spans="1:7" ht="45" x14ac:dyDescent="0.25">
      <c r="A150" s="32" t="s">
        <v>1123</v>
      </c>
      <c r="B150" s="16" t="s">
        <v>1122</v>
      </c>
      <c r="C150" s="17" t="s">
        <v>82</v>
      </c>
      <c r="D150" s="18">
        <v>113</v>
      </c>
      <c r="E150" s="19">
        <v>750</v>
      </c>
      <c r="F150" s="18">
        <f>MMULT(D150,E150)</f>
        <v>84750</v>
      </c>
    </row>
    <row r="151" spans="1:7" x14ac:dyDescent="0.25">
      <c r="A151" s="32" t="s">
        <v>1121</v>
      </c>
      <c r="B151" s="16" t="s">
        <v>1120</v>
      </c>
      <c r="C151" s="17" t="s">
        <v>82</v>
      </c>
      <c r="D151" s="18">
        <v>113</v>
      </c>
      <c r="E151" s="19">
        <v>480</v>
      </c>
      <c r="F151" s="18">
        <f>MMULT(D151,E151)</f>
        <v>54240</v>
      </c>
    </row>
    <row r="152" spans="1:7" x14ac:dyDescent="0.25">
      <c r="A152" s="32" t="s">
        <v>1119</v>
      </c>
      <c r="B152" s="16" t="s">
        <v>1118</v>
      </c>
      <c r="C152" s="17" t="s">
        <v>82</v>
      </c>
      <c r="D152" s="18">
        <v>10</v>
      </c>
      <c r="E152" s="19">
        <v>380</v>
      </c>
      <c r="F152" s="18">
        <f>MMULT(D152,E152)</f>
        <v>3800</v>
      </c>
    </row>
    <row r="153" spans="1:7" ht="30" x14ac:dyDescent="0.25">
      <c r="A153" s="32" t="s">
        <v>1117</v>
      </c>
      <c r="B153" s="16" t="s">
        <v>1116</v>
      </c>
      <c r="C153" s="17" t="s">
        <v>82</v>
      </c>
      <c r="D153" s="18">
        <v>10</v>
      </c>
      <c r="E153" s="19">
        <v>408</v>
      </c>
      <c r="F153" s="18">
        <f>MMULT(D153,E153)</f>
        <v>4080</v>
      </c>
    </row>
    <row r="154" spans="1:7" x14ac:dyDescent="0.25">
      <c r="A154" s="32" t="s">
        <v>1115</v>
      </c>
      <c r="B154" s="16" t="s">
        <v>1114</v>
      </c>
      <c r="C154" s="17" t="s">
        <v>82</v>
      </c>
      <c r="D154" s="18">
        <v>301</v>
      </c>
      <c r="E154" s="19">
        <v>87</v>
      </c>
      <c r="F154" s="18">
        <f>MMULT(D154,E154)</f>
        <v>26187</v>
      </c>
    </row>
    <row r="155" spans="1:7" x14ac:dyDescent="0.25">
      <c r="A155" s="33" t="s">
        <v>66</v>
      </c>
      <c r="B155" s="34" t="s">
        <v>1113</v>
      </c>
      <c r="C155" s="17"/>
      <c r="D155" s="18"/>
      <c r="E155" s="19"/>
      <c r="F155" s="35">
        <f>SUM(F150:F154)</f>
        <v>173057</v>
      </c>
    </row>
    <row r="156" spans="1:7" s="31" customFormat="1" ht="15.75" x14ac:dyDescent="0.25">
      <c r="A156" s="25" t="s">
        <v>1112</v>
      </c>
      <c r="B156" s="26" t="s">
        <v>1111</v>
      </c>
      <c r="C156" s="27" t="s">
        <v>66</v>
      </c>
      <c r="D156" s="28" t="s">
        <v>66</v>
      </c>
      <c r="E156" s="29" t="s">
        <v>66</v>
      </c>
      <c r="F156" s="28" t="s">
        <v>66</v>
      </c>
      <c r="G156" s="30"/>
    </row>
    <row r="157" spans="1:7" ht="60" x14ac:dyDescent="0.25">
      <c r="A157" s="32" t="s">
        <v>1110</v>
      </c>
      <c r="B157" s="16" t="s">
        <v>1109</v>
      </c>
      <c r="C157" s="17"/>
      <c r="D157" s="18"/>
      <c r="E157" s="19"/>
      <c r="F157" s="18"/>
    </row>
    <row r="158" spans="1:7" ht="30" x14ac:dyDescent="0.25">
      <c r="A158" s="32" t="s">
        <v>1108</v>
      </c>
      <c r="B158" s="16" t="s">
        <v>1107</v>
      </c>
      <c r="C158" s="17" t="s">
        <v>127</v>
      </c>
      <c r="D158" s="18">
        <v>10</v>
      </c>
      <c r="E158" s="19">
        <v>2050</v>
      </c>
      <c r="F158" s="18">
        <f>MMULT(D158,E158)</f>
        <v>20500</v>
      </c>
    </row>
    <row r="159" spans="1:7" ht="45" x14ac:dyDescent="0.25">
      <c r="A159" s="32" t="s">
        <v>1106</v>
      </c>
      <c r="B159" s="16" t="s">
        <v>1105</v>
      </c>
      <c r="C159" s="17" t="s">
        <v>127</v>
      </c>
      <c r="D159" s="18">
        <v>10</v>
      </c>
      <c r="E159" s="19">
        <v>8000</v>
      </c>
      <c r="F159" s="18">
        <f>MMULT(D159,E159)</f>
        <v>80000</v>
      </c>
    </row>
    <row r="160" spans="1:7" ht="45" x14ac:dyDescent="0.25">
      <c r="A160" s="32" t="s">
        <v>1104</v>
      </c>
      <c r="B160" s="16" t="s">
        <v>1103</v>
      </c>
      <c r="C160" s="17" t="s">
        <v>127</v>
      </c>
      <c r="D160" s="18">
        <v>10</v>
      </c>
      <c r="E160" s="19">
        <v>4200</v>
      </c>
      <c r="F160" s="18">
        <f>MMULT(D160,E160)</f>
        <v>42000</v>
      </c>
    </row>
    <row r="161" spans="1:7" x14ac:dyDescent="0.25">
      <c r="A161" s="33" t="s">
        <v>66</v>
      </c>
      <c r="B161" s="34" t="s">
        <v>1102</v>
      </c>
      <c r="C161" s="17"/>
      <c r="D161" s="18"/>
      <c r="E161" s="19"/>
      <c r="F161" s="35">
        <f>SUM(F157:F160)</f>
        <v>142500</v>
      </c>
    </row>
    <row r="162" spans="1:7" s="31" customFormat="1" ht="15.75" x14ac:dyDescent="0.25">
      <c r="A162" s="25" t="s">
        <v>1101</v>
      </c>
      <c r="B162" s="26" t="s">
        <v>1100</v>
      </c>
      <c r="C162" s="27" t="s">
        <v>66</v>
      </c>
      <c r="D162" s="28" t="s">
        <v>66</v>
      </c>
      <c r="E162" s="29" t="s">
        <v>66</v>
      </c>
      <c r="F162" s="28" t="s">
        <v>66</v>
      </c>
      <c r="G162" s="30"/>
    </row>
    <row r="163" spans="1:7" x14ac:dyDescent="0.25">
      <c r="A163" s="32" t="s">
        <v>1099</v>
      </c>
      <c r="B163" s="16" t="s">
        <v>1098</v>
      </c>
      <c r="C163" s="17"/>
      <c r="D163" s="18"/>
      <c r="E163" s="19"/>
      <c r="F163" s="18"/>
    </row>
    <row r="164" spans="1:7" ht="30" x14ac:dyDescent="0.25">
      <c r="A164" s="32" t="s">
        <v>1097</v>
      </c>
      <c r="B164" s="16" t="s">
        <v>1096</v>
      </c>
      <c r="C164" s="17" t="s">
        <v>82</v>
      </c>
      <c r="D164" s="18">
        <v>178</v>
      </c>
      <c r="E164" s="19">
        <v>260</v>
      </c>
      <c r="F164" s="18">
        <f t="shared" ref="F164:F182" si="4">MMULT(D164,E164)</f>
        <v>46280</v>
      </c>
    </row>
    <row r="165" spans="1:7" x14ac:dyDescent="0.25">
      <c r="A165" s="32" t="s">
        <v>1095</v>
      </c>
      <c r="B165" s="16" t="s">
        <v>1094</v>
      </c>
      <c r="C165" s="17" t="s">
        <v>82</v>
      </c>
      <c r="D165" s="18">
        <v>295</v>
      </c>
      <c r="E165" s="19">
        <v>300</v>
      </c>
      <c r="F165" s="18">
        <f t="shared" si="4"/>
        <v>88500</v>
      </c>
    </row>
    <row r="166" spans="1:7" x14ac:dyDescent="0.25">
      <c r="A166" s="32" t="s">
        <v>1093</v>
      </c>
      <c r="B166" s="16" t="s">
        <v>1092</v>
      </c>
      <c r="C166" s="17" t="s">
        <v>82</v>
      </c>
      <c r="D166" s="18">
        <v>295</v>
      </c>
      <c r="E166" s="19">
        <v>580</v>
      </c>
      <c r="F166" s="18">
        <f t="shared" si="4"/>
        <v>171100</v>
      </c>
    </row>
    <row r="167" spans="1:7" x14ac:dyDescent="0.25">
      <c r="A167" s="32" t="s">
        <v>1091</v>
      </c>
      <c r="B167" s="16" t="s">
        <v>1090</v>
      </c>
      <c r="C167" s="17" t="s">
        <v>82</v>
      </c>
      <c r="D167" s="18">
        <v>20</v>
      </c>
      <c r="E167" s="19">
        <v>1280</v>
      </c>
      <c r="F167" s="18">
        <f t="shared" si="4"/>
        <v>25600</v>
      </c>
    </row>
    <row r="168" spans="1:7" ht="30" x14ac:dyDescent="0.25">
      <c r="A168" s="32" t="s">
        <v>1089</v>
      </c>
      <c r="B168" s="16" t="s">
        <v>1088</v>
      </c>
      <c r="C168" s="17" t="s">
        <v>82</v>
      </c>
      <c r="D168" s="18">
        <v>295</v>
      </c>
      <c r="E168" s="19">
        <v>96</v>
      </c>
      <c r="F168" s="18">
        <f t="shared" si="4"/>
        <v>28320</v>
      </c>
    </row>
    <row r="169" spans="1:7" x14ac:dyDescent="0.25">
      <c r="A169" s="32" t="s">
        <v>1087</v>
      </c>
      <c r="B169" s="16" t="s">
        <v>1086</v>
      </c>
      <c r="C169" s="17" t="s">
        <v>82</v>
      </c>
      <c r="D169" s="18">
        <v>2</v>
      </c>
      <c r="E169" s="19">
        <v>220</v>
      </c>
      <c r="F169" s="18">
        <f t="shared" si="4"/>
        <v>440</v>
      </c>
    </row>
    <row r="170" spans="1:7" ht="30" x14ac:dyDescent="0.25">
      <c r="A170" s="32" t="s">
        <v>1085</v>
      </c>
      <c r="B170" s="16" t="s">
        <v>1084</v>
      </c>
      <c r="C170" s="17" t="s">
        <v>82</v>
      </c>
      <c r="D170" s="18">
        <v>10</v>
      </c>
      <c r="E170" s="19">
        <v>221</v>
      </c>
      <c r="F170" s="18">
        <f t="shared" si="4"/>
        <v>2210</v>
      </c>
    </row>
    <row r="171" spans="1:7" ht="45" x14ac:dyDescent="0.25">
      <c r="A171" s="32" t="s">
        <v>1083</v>
      </c>
      <c r="B171" s="16" t="s">
        <v>1082</v>
      </c>
      <c r="C171" s="17" t="s">
        <v>82</v>
      </c>
      <c r="D171" s="18">
        <v>20</v>
      </c>
      <c r="E171" s="19">
        <v>586</v>
      </c>
      <c r="F171" s="18">
        <f t="shared" si="4"/>
        <v>11720</v>
      </c>
    </row>
    <row r="172" spans="1:7" ht="30" x14ac:dyDescent="0.25">
      <c r="A172" s="32" t="s">
        <v>1081</v>
      </c>
      <c r="B172" s="16" t="s">
        <v>1080</v>
      </c>
      <c r="C172" s="17" t="s">
        <v>82</v>
      </c>
      <c r="D172" s="18">
        <v>5</v>
      </c>
      <c r="E172" s="19">
        <v>455</v>
      </c>
      <c r="F172" s="18">
        <f t="shared" si="4"/>
        <v>2275</v>
      </c>
    </row>
    <row r="173" spans="1:7" ht="45" x14ac:dyDescent="0.25">
      <c r="A173" s="32" t="s">
        <v>1079</v>
      </c>
      <c r="B173" s="16" t="s">
        <v>1078</v>
      </c>
      <c r="C173" s="17" t="s">
        <v>82</v>
      </c>
      <c r="D173" s="18">
        <v>95</v>
      </c>
      <c r="E173" s="19">
        <v>11450</v>
      </c>
      <c r="F173" s="18">
        <f t="shared" si="4"/>
        <v>1087750</v>
      </c>
    </row>
    <row r="174" spans="1:7" ht="45" x14ac:dyDescent="0.25">
      <c r="A174" s="32" t="s">
        <v>1077</v>
      </c>
      <c r="B174" s="16" t="s">
        <v>1076</v>
      </c>
      <c r="C174" s="17" t="s">
        <v>82</v>
      </c>
      <c r="D174" s="18">
        <v>0</v>
      </c>
      <c r="E174" s="19">
        <v>32600</v>
      </c>
      <c r="F174" s="18">
        <f t="shared" si="4"/>
        <v>0</v>
      </c>
    </row>
    <row r="175" spans="1:7" ht="45" x14ac:dyDescent="0.25">
      <c r="A175" s="32" t="s">
        <v>1075</v>
      </c>
      <c r="B175" s="16" t="s">
        <v>1074</v>
      </c>
      <c r="C175" s="17" t="s">
        <v>82</v>
      </c>
      <c r="D175" s="18">
        <v>208</v>
      </c>
      <c r="E175" s="19">
        <v>40600</v>
      </c>
      <c r="F175" s="18">
        <f t="shared" si="4"/>
        <v>8444800</v>
      </c>
    </row>
    <row r="176" spans="1:7" x14ac:dyDescent="0.25">
      <c r="A176" s="32" t="s">
        <v>1073</v>
      </c>
      <c r="B176" s="16" t="s">
        <v>1072</v>
      </c>
      <c r="C176" s="17" t="s">
        <v>82</v>
      </c>
      <c r="D176" s="18">
        <v>295</v>
      </c>
      <c r="E176" s="19">
        <v>1230</v>
      </c>
      <c r="F176" s="18">
        <f t="shared" si="4"/>
        <v>362850</v>
      </c>
    </row>
    <row r="177" spans="1:7" x14ac:dyDescent="0.25">
      <c r="A177" s="32" t="s">
        <v>1071</v>
      </c>
      <c r="B177" s="16" t="s">
        <v>1070</v>
      </c>
      <c r="C177" s="17" t="s">
        <v>1069</v>
      </c>
      <c r="D177" s="18">
        <v>50</v>
      </c>
      <c r="E177" s="19">
        <v>1740</v>
      </c>
      <c r="F177" s="18">
        <f t="shared" si="4"/>
        <v>87000</v>
      </c>
    </row>
    <row r="178" spans="1:7" x14ac:dyDescent="0.25">
      <c r="A178" s="32" t="s">
        <v>1068</v>
      </c>
      <c r="B178" s="16" t="s">
        <v>1067</v>
      </c>
      <c r="C178" s="17" t="s">
        <v>82</v>
      </c>
      <c r="D178" s="18">
        <v>60</v>
      </c>
      <c r="E178" s="19">
        <v>1500</v>
      </c>
      <c r="F178" s="18">
        <f t="shared" si="4"/>
        <v>90000</v>
      </c>
    </row>
    <row r="179" spans="1:7" x14ac:dyDescent="0.25">
      <c r="A179" s="32" t="s">
        <v>1066</v>
      </c>
      <c r="B179" s="16" t="s">
        <v>1065</v>
      </c>
      <c r="C179" s="17" t="s">
        <v>82</v>
      </c>
      <c r="D179" s="18">
        <v>201</v>
      </c>
      <c r="E179" s="19">
        <v>3550</v>
      </c>
      <c r="F179" s="18">
        <f t="shared" si="4"/>
        <v>713550</v>
      </c>
    </row>
    <row r="180" spans="1:7" x14ac:dyDescent="0.25">
      <c r="A180" s="32" t="s">
        <v>1064</v>
      </c>
      <c r="B180" s="16" t="s">
        <v>1063</v>
      </c>
      <c r="C180" s="17" t="s">
        <v>82</v>
      </c>
      <c r="D180" s="18">
        <v>81</v>
      </c>
      <c r="E180" s="19">
        <v>9400</v>
      </c>
      <c r="F180" s="18">
        <f t="shared" si="4"/>
        <v>761400</v>
      </c>
    </row>
    <row r="181" spans="1:7" x14ac:dyDescent="0.25">
      <c r="A181" s="32" t="s">
        <v>1062</v>
      </c>
      <c r="B181" s="16" t="s">
        <v>1061</v>
      </c>
      <c r="C181" s="17" t="s">
        <v>82</v>
      </c>
      <c r="D181" s="18">
        <v>13</v>
      </c>
      <c r="E181" s="19">
        <v>14000</v>
      </c>
      <c r="F181" s="18">
        <f t="shared" si="4"/>
        <v>182000</v>
      </c>
    </row>
    <row r="182" spans="1:7" x14ac:dyDescent="0.25">
      <c r="A182" s="32" t="s">
        <v>1060</v>
      </c>
      <c r="B182" s="16" t="s">
        <v>1059</v>
      </c>
      <c r="C182" s="17" t="s">
        <v>82</v>
      </c>
      <c r="D182" s="18">
        <v>295</v>
      </c>
      <c r="E182" s="19">
        <v>1640</v>
      </c>
      <c r="F182" s="18">
        <f t="shared" si="4"/>
        <v>483800</v>
      </c>
    </row>
    <row r="183" spans="1:7" x14ac:dyDescent="0.25">
      <c r="A183" s="32" t="s">
        <v>1058</v>
      </c>
      <c r="B183" s="16" t="s">
        <v>1057</v>
      </c>
      <c r="C183" s="17"/>
      <c r="D183" s="18"/>
      <c r="E183" s="19"/>
      <c r="F183" s="18"/>
    </row>
    <row r="184" spans="1:7" ht="45" x14ac:dyDescent="0.25">
      <c r="A184" s="32" t="s">
        <v>1056</v>
      </c>
      <c r="B184" s="16" t="s">
        <v>1055</v>
      </c>
      <c r="C184" s="17" t="s">
        <v>82</v>
      </c>
      <c r="D184" s="18">
        <v>30</v>
      </c>
      <c r="E184" s="19">
        <v>11500</v>
      </c>
      <c r="F184" s="18">
        <f t="shared" ref="F184:F190" si="5">MMULT(D184,E184)</f>
        <v>345000</v>
      </c>
    </row>
    <row r="185" spans="1:7" ht="45" x14ac:dyDescent="0.25">
      <c r="A185" s="32" t="s">
        <v>1054</v>
      </c>
      <c r="B185" s="16" t="s">
        <v>1053</v>
      </c>
      <c r="C185" s="17" t="s">
        <v>82</v>
      </c>
      <c r="D185" s="18">
        <v>25</v>
      </c>
      <c r="E185" s="19">
        <v>1500</v>
      </c>
      <c r="F185" s="18">
        <f t="shared" si="5"/>
        <v>37500</v>
      </c>
    </row>
    <row r="186" spans="1:7" x14ac:dyDescent="0.25">
      <c r="A186" s="32" t="s">
        <v>1052</v>
      </c>
      <c r="B186" s="16" t="s">
        <v>1051</v>
      </c>
      <c r="C186" s="17" t="s">
        <v>82</v>
      </c>
      <c r="D186" s="18">
        <v>30</v>
      </c>
      <c r="E186" s="19">
        <v>2350</v>
      </c>
      <c r="F186" s="18">
        <f t="shared" si="5"/>
        <v>70500</v>
      </c>
    </row>
    <row r="187" spans="1:7" ht="90" x14ac:dyDescent="0.25">
      <c r="A187" s="32" t="s">
        <v>1050</v>
      </c>
      <c r="B187" s="16" t="s">
        <v>1049</v>
      </c>
      <c r="C187" s="17" t="s">
        <v>82</v>
      </c>
      <c r="D187" s="18">
        <v>210000</v>
      </c>
      <c r="E187" s="19">
        <v>8.3000000000000007</v>
      </c>
      <c r="F187" s="18">
        <f t="shared" si="5"/>
        <v>1743000.0000000002</v>
      </c>
    </row>
    <row r="188" spans="1:7" ht="30" x14ac:dyDescent="0.25">
      <c r="A188" s="32" t="s">
        <v>1048</v>
      </c>
      <c r="B188" s="16" t="s">
        <v>1047</v>
      </c>
      <c r="C188" s="17" t="s">
        <v>82</v>
      </c>
      <c r="D188" s="18">
        <v>20</v>
      </c>
      <c r="E188" s="19">
        <v>7.3</v>
      </c>
      <c r="F188" s="18">
        <f t="shared" si="5"/>
        <v>146</v>
      </c>
    </row>
    <row r="189" spans="1:7" ht="45" x14ac:dyDescent="0.25">
      <c r="A189" s="32" t="s">
        <v>1046</v>
      </c>
      <c r="B189" s="16" t="s">
        <v>1045</v>
      </c>
      <c r="C189" s="17" t="s">
        <v>82</v>
      </c>
      <c r="D189" s="18">
        <v>296</v>
      </c>
      <c r="E189" s="19">
        <v>465</v>
      </c>
      <c r="F189" s="18">
        <f t="shared" si="5"/>
        <v>137640</v>
      </c>
    </row>
    <row r="190" spans="1:7" ht="30" x14ac:dyDescent="0.25">
      <c r="A190" s="32" t="s">
        <v>1044</v>
      </c>
      <c r="B190" s="16" t="s">
        <v>1043</v>
      </c>
      <c r="C190" s="17" t="s">
        <v>82</v>
      </c>
      <c r="D190" s="18">
        <v>296</v>
      </c>
      <c r="E190" s="19">
        <v>273</v>
      </c>
      <c r="F190" s="18">
        <f t="shared" si="5"/>
        <v>80808</v>
      </c>
    </row>
    <row r="191" spans="1:7" x14ac:dyDescent="0.25">
      <c r="A191" s="33" t="s">
        <v>66</v>
      </c>
      <c r="B191" s="34" t="s">
        <v>1042</v>
      </c>
      <c r="C191" s="17"/>
      <c r="D191" s="18"/>
      <c r="E191" s="19"/>
      <c r="F191" s="35">
        <f>SUM(F163:F190)</f>
        <v>15004189</v>
      </c>
    </row>
    <row r="192" spans="1:7" s="31" customFormat="1" ht="15.75" x14ac:dyDescent="0.25">
      <c r="A192" s="25" t="s">
        <v>1041</v>
      </c>
      <c r="B192" s="26" t="s">
        <v>1040</v>
      </c>
      <c r="C192" s="27" t="s">
        <v>66</v>
      </c>
      <c r="D192" s="28" t="s">
        <v>66</v>
      </c>
      <c r="E192" s="29" t="s">
        <v>66</v>
      </c>
      <c r="F192" s="28" t="s">
        <v>66</v>
      </c>
      <c r="G192" s="30"/>
    </row>
    <row r="193" spans="1:7" ht="45" x14ac:dyDescent="0.25">
      <c r="A193" s="32" t="s">
        <v>1039</v>
      </c>
      <c r="B193" s="16" t="s">
        <v>1038</v>
      </c>
      <c r="C193" s="17" t="s">
        <v>82</v>
      </c>
      <c r="D193" s="18">
        <v>150</v>
      </c>
      <c r="E193" s="19">
        <v>313</v>
      </c>
      <c r="F193" s="18">
        <f>MMULT(D193,E193)</f>
        <v>46950</v>
      </c>
    </row>
    <row r="194" spans="1:7" ht="45" x14ac:dyDescent="0.25">
      <c r="A194" s="32" t="s">
        <v>1037</v>
      </c>
      <c r="B194" s="16" t="s">
        <v>1036</v>
      </c>
      <c r="C194" s="17" t="s">
        <v>82</v>
      </c>
      <c r="D194" s="18">
        <v>140</v>
      </c>
      <c r="E194" s="19">
        <v>388</v>
      </c>
      <c r="F194" s="18">
        <f>MMULT(D194,E194)</f>
        <v>54320</v>
      </c>
    </row>
    <row r="195" spans="1:7" ht="45" x14ac:dyDescent="0.25">
      <c r="A195" s="32" t="s">
        <v>1035</v>
      </c>
      <c r="B195" s="16" t="s">
        <v>1034</v>
      </c>
      <c r="C195" s="17" t="s">
        <v>82</v>
      </c>
      <c r="D195" s="18">
        <v>13</v>
      </c>
      <c r="E195" s="19">
        <v>495</v>
      </c>
      <c r="F195" s="18">
        <f>MMULT(D195,E195)</f>
        <v>6435</v>
      </c>
    </row>
    <row r="196" spans="1:7" ht="30" x14ac:dyDescent="0.25">
      <c r="A196" s="32" t="s">
        <v>1033</v>
      </c>
      <c r="B196" s="16" t="s">
        <v>1032</v>
      </c>
      <c r="C196" s="17" t="s">
        <v>82</v>
      </c>
      <c r="D196" s="18">
        <v>201</v>
      </c>
      <c r="E196" s="19">
        <v>278</v>
      </c>
      <c r="F196" s="18">
        <f>MMULT(D196,E196)</f>
        <v>55878</v>
      </c>
    </row>
    <row r="197" spans="1:7" x14ac:dyDescent="0.25">
      <c r="A197" s="33" t="s">
        <v>66</v>
      </c>
      <c r="B197" s="34" t="s">
        <v>1031</v>
      </c>
      <c r="C197" s="17"/>
      <c r="D197" s="18"/>
      <c r="E197" s="19"/>
      <c r="F197" s="35">
        <f>SUM(F193:F196)</f>
        <v>163583</v>
      </c>
    </row>
    <row r="198" spans="1:7" s="31" customFormat="1" ht="15.75" x14ac:dyDescent="0.25">
      <c r="A198" s="25" t="s">
        <v>1030</v>
      </c>
      <c r="B198" s="26" t="s">
        <v>1029</v>
      </c>
      <c r="C198" s="27" t="s">
        <v>66</v>
      </c>
      <c r="D198" s="28" t="s">
        <v>66</v>
      </c>
      <c r="E198" s="29" t="s">
        <v>66</v>
      </c>
      <c r="F198" s="28" t="s">
        <v>66</v>
      </c>
      <c r="G198" s="30"/>
    </row>
    <row r="199" spans="1:7" x14ac:dyDescent="0.25">
      <c r="A199" s="32" t="s">
        <v>1028</v>
      </c>
      <c r="B199" s="16" t="s">
        <v>1027</v>
      </c>
      <c r="C199" s="17" t="s">
        <v>82</v>
      </c>
      <c r="D199" s="18">
        <v>201</v>
      </c>
      <c r="E199" s="19">
        <v>55.1</v>
      </c>
      <c r="F199" s="18">
        <f>MMULT(D199,E199)</f>
        <v>11075.1</v>
      </c>
    </row>
    <row r="200" spans="1:7" x14ac:dyDescent="0.25">
      <c r="A200" s="33" t="s">
        <v>66</v>
      </c>
      <c r="B200" s="34" t="s">
        <v>1026</v>
      </c>
      <c r="C200" s="17"/>
      <c r="D200" s="18"/>
      <c r="E200" s="19"/>
      <c r="F200" s="35">
        <f>SUM(F199:F199)</f>
        <v>11075.1</v>
      </c>
    </row>
    <row r="201" spans="1:7" s="31" customFormat="1" ht="15.75" x14ac:dyDescent="0.25">
      <c r="A201" s="25" t="s">
        <v>1025</v>
      </c>
      <c r="B201" s="26" t="s">
        <v>1024</v>
      </c>
      <c r="C201" s="27" t="s">
        <v>66</v>
      </c>
      <c r="D201" s="28" t="s">
        <v>66</v>
      </c>
      <c r="E201" s="29" t="s">
        <v>66</v>
      </c>
      <c r="F201" s="28" t="s">
        <v>66</v>
      </c>
      <c r="G201" s="30"/>
    </row>
    <row r="202" spans="1:7" ht="30" x14ac:dyDescent="0.25">
      <c r="A202" s="32" t="s">
        <v>1023</v>
      </c>
      <c r="B202" s="16" t="s">
        <v>1022</v>
      </c>
      <c r="C202" s="17" t="s">
        <v>82</v>
      </c>
      <c r="D202" s="18">
        <v>20</v>
      </c>
      <c r="E202" s="19">
        <v>3960</v>
      </c>
      <c r="F202" s="18">
        <f>MMULT(D202,E202)</f>
        <v>79200</v>
      </c>
    </row>
    <row r="203" spans="1:7" x14ac:dyDescent="0.25">
      <c r="A203" s="32" t="s">
        <v>1021</v>
      </c>
      <c r="B203" s="16" t="s">
        <v>1020</v>
      </c>
      <c r="C203" s="17" t="s">
        <v>82</v>
      </c>
      <c r="D203" s="18">
        <v>20</v>
      </c>
      <c r="E203" s="19">
        <v>1700</v>
      </c>
      <c r="F203" s="18">
        <f>MMULT(D203,E203)</f>
        <v>34000</v>
      </c>
    </row>
    <row r="204" spans="1:7" ht="60" x14ac:dyDescent="0.25">
      <c r="A204" s="32" t="s">
        <v>1019</v>
      </c>
      <c r="B204" s="16" t="s">
        <v>1018</v>
      </c>
      <c r="C204" s="17" t="s">
        <v>127</v>
      </c>
      <c r="D204" s="18">
        <v>8</v>
      </c>
      <c r="E204" s="19">
        <v>7200</v>
      </c>
      <c r="F204" s="18">
        <f>MMULT(D204,E204)</f>
        <v>57600</v>
      </c>
    </row>
    <row r="205" spans="1:7" x14ac:dyDescent="0.25">
      <c r="A205" s="33" t="s">
        <v>66</v>
      </c>
      <c r="B205" s="34" t="s">
        <v>1017</v>
      </c>
      <c r="C205" s="17"/>
      <c r="D205" s="18"/>
      <c r="E205" s="19"/>
      <c r="F205" s="35">
        <f>SUM(F202:F204)</f>
        <v>170800</v>
      </c>
    </row>
    <row r="206" spans="1:7" s="31" customFormat="1" ht="15.75" x14ac:dyDescent="0.25">
      <c r="A206" s="25" t="s">
        <v>1016</v>
      </c>
      <c r="B206" s="26" t="s">
        <v>1015</v>
      </c>
      <c r="C206" s="27" t="s">
        <v>66</v>
      </c>
      <c r="D206" s="28" t="s">
        <v>66</v>
      </c>
      <c r="E206" s="29" t="s">
        <v>66</v>
      </c>
      <c r="F206" s="28" t="s">
        <v>66</v>
      </c>
      <c r="G206" s="30"/>
    </row>
    <row r="207" spans="1:7" ht="30" x14ac:dyDescent="0.25">
      <c r="A207" s="32" t="s">
        <v>1014</v>
      </c>
      <c r="B207" s="16" t="s">
        <v>1013</v>
      </c>
      <c r="C207" s="17" t="s">
        <v>82</v>
      </c>
      <c r="D207" s="18">
        <v>45</v>
      </c>
      <c r="E207" s="19">
        <v>7100</v>
      </c>
      <c r="F207" s="18">
        <f t="shared" ref="F207:F212" si="6">MMULT(D207,E207)</f>
        <v>319500</v>
      </c>
    </row>
    <row r="208" spans="1:7" ht="30" x14ac:dyDescent="0.25">
      <c r="A208" s="32" t="s">
        <v>1012</v>
      </c>
      <c r="B208" s="16" t="s">
        <v>1011</v>
      </c>
      <c r="C208" s="17" t="s">
        <v>82</v>
      </c>
      <c r="D208" s="18">
        <v>150</v>
      </c>
      <c r="E208" s="19">
        <v>2400</v>
      </c>
      <c r="F208" s="18">
        <f t="shared" si="6"/>
        <v>360000</v>
      </c>
    </row>
    <row r="209" spans="1:7" ht="30" x14ac:dyDescent="0.25">
      <c r="A209" s="32" t="s">
        <v>1010</v>
      </c>
      <c r="B209" s="16" t="s">
        <v>1009</v>
      </c>
      <c r="C209" s="17" t="s">
        <v>82</v>
      </c>
      <c r="D209" s="18">
        <v>51</v>
      </c>
      <c r="E209" s="19">
        <v>4250</v>
      </c>
      <c r="F209" s="18">
        <f t="shared" si="6"/>
        <v>216750</v>
      </c>
    </row>
    <row r="210" spans="1:7" ht="30" x14ac:dyDescent="0.25">
      <c r="A210" s="32" t="s">
        <v>1008</v>
      </c>
      <c r="B210" s="16" t="s">
        <v>1007</v>
      </c>
      <c r="C210" s="17" t="s">
        <v>82</v>
      </c>
      <c r="D210" s="18">
        <v>300</v>
      </c>
      <c r="E210" s="19">
        <v>4350</v>
      </c>
      <c r="F210" s="18">
        <f t="shared" si="6"/>
        <v>1305000</v>
      </c>
    </row>
    <row r="211" spans="1:7" ht="30" x14ac:dyDescent="0.25">
      <c r="A211" s="32" t="s">
        <v>1006</v>
      </c>
      <c r="B211" s="16" t="s">
        <v>1005</v>
      </c>
      <c r="C211" s="17" t="s">
        <v>82</v>
      </c>
      <c r="D211" s="18">
        <v>70</v>
      </c>
      <c r="E211" s="19">
        <v>6030</v>
      </c>
      <c r="F211" s="18">
        <f t="shared" si="6"/>
        <v>422100</v>
      </c>
    </row>
    <row r="212" spans="1:7" x14ac:dyDescent="0.25">
      <c r="A212" s="32" t="s">
        <v>1004</v>
      </c>
      <c r="B212" s="16" t="s">
        <v>1003</v>
      </c>
      <c r="C212" s="17" t="s">
        <v>82</v>
      </c>
      <c r="D212" s="18">
        <v>421</v>
      </c>
      <c r="E212" s="19">
        <v>300</v>
      </c>
      <c r="F212" s="18">
        <f t="shared" si="6"/>
        <v>126300</v>
      </c>
    </row>
    <row r="213" spans="1:7" x14ac:dyDescent="0.25">
      <c r="A213" s="33" t="s">
        <v>66</v>
      </c>
      <c r="B213" s="34" t="s">
        <v>1002</v>
      </c>
      <c r="C213" s="17"/>
      <c r="D213" s="18"/>
      <c r="E213" s="19"/>
      <c r="F213" s="35">
        <f>SUM(F207:F212)</f>
        <v>2749650</v>
      </c>
    </row>
    <row r="214" spans="1:7" s="31" customFormat="1" ht="15.75" x14ac:dyDescent="0.25">
      <c r="A214" s="25" t="s">
        <v>1001</v>
      </c>
      <c r="B214" s="26" t="s">
        <v>1000</v>
      </c>
      <c r="C214" s="27" t="s">
        <v>66</v>
      </c>
      <c r="D214" s="28" t="s">
        <v>66</v>
      </c>
      <c r="E214" s="29" t="s">
        <v>66</v>
      </c>
      <c r="F214" s="28" t="s">
        <v>66</v>
      </c>
      <c r="G214" s="30"/>
    </row>
    <row r="215" spans="1:7" x14ac:dyDescent="0.25">
      <c r="A215" s="32" t="s">
        <v>999</v>
      </c>
      <c r="B215" s="16" t="s">
        <v>998</v>
      </c>
      <c r="C215" s="17" t="s">
        <v>82</v>
      </c>
      <c r="D215" s="18">
        <v>5</v>
      </c>
      <c r="E215" s="19">
        <v>7400</v>
      </c>
      <c r="F215" s="18">
        <f t="shared" ref="F215:F220" si="7">MMULT(D215,E215)</f>
        <v>37000</v>
      </c>
    </row>
    <row r="216" spans="1:7" x14ac:dyDescent="0.25">
      <c r="A216" s="32" t="s">
        <v>997</v>
      </c>
      <c r="B216" s="16" t="s">
        <v>996</v>
      </c>
      <c r="C216" s="17" t="s">
        <v>82</v>
      </c>
      <c r="D216" s="18">
        <v>20</v>
      </c>
      <c r="E216" s="19">
        <v>2470</v>
      </c>
      <c r="F216" s="18">
        <f t="shared" si="7"/>
        <v>49400</v>
      </c>
    </row>
    <row r="217" spans="1:7" x14ac:dyDescent="0.25">
      <c r="A217" s="32" t="s">
        <v>995</v>
      </c>
      <c r="B217" s="16" t="s">
        <v>994</v>
      </c>
      <c r="C217" s="17" t="s">
        <v>82</v>
      </c>
      <c r="D217" s="18">
        <v>20</v>
      </c>
      <c r="E217" s="19">
        <v>3100</v>
      </c>
      <c r="F217" s="18">
        <f t="shared" si="7"/>
        <v>62000</v>
      </c>
    </row>
    <row r="218" spans="1:7" x14ac:dyDescent="0.25">
      <c r="A218" s="32" t="s">
        <v>993</v>
      </c>
      <c r="B218" s="16" t="s">
        <v>992</v>
      </c>
      <c r="C218" s="17" t="s">
        <v>82</v>
      </c>
      <c r="D218" s="18">
        <v>5</v>
      </c>
      <c r="E218" s="19">
        <v>11300</v>
      </c>
      <c r="F218" s="18">
        <f t="shared" si="7"/>
        <v>56500</v>
      </c>
    </row>
    <row r="219" spans="1:7" x14ac:dyDescent="0.25">
      <c r="A219" s="32" t="s">
        <v>991</v>
      </c>
      <c r="B219" s="16" t="s">
        <v>990</v>
      </c>
      <c r="C219" s="17" t="s">
        <v>82</v>
      </c>
      <c r="D219" s="18">
        <v>5</v>
      </c>
      <c r="E219" s="19">
        <v>6850</v>
      </c>
      <c r="F219" s="18">
        <f t="shared" si="7"/>
        <v>34250</v>
      </c>
    </row>
    <row r="220" spans="1:7" ht="45" x14ac:dyDescent="0.25">
      <c r="A220" s="32" t="s">
        <v>989</v>
      </c>
      <c r="B220" s="16" t="s">
        <v>988</v>
      </c>
      <c r="C220" s="17" t="s">
        <v>82</v>
      </c>
      <c r="D220" s="18">
        <v>532</v>
      </c>
      <c r="E220" s="19">
        <v>368.5</v>
      </c>
      <c r="F220" s="18">
        <f t="shared" si="7"/>
        <v>196042</v>
      </c>
    </row>
    <row r="221" spans="1:7" x14ac:dyDescent="0.25">
      <c r="A221" s="33" t="s">
        <v>66</v>
      </c>
      <c r="B221" s="34" t="s">
        <v>987</v>
      </c>
      <c r="C221" s="17"/>
      <c r="D221" s="18"/>
      <c r="E221" s="19"/>
      <c r="F221" s="35">
        <f>SUM(F215:F220)</f>
        <v>435192</v>
      </c>
    </row>
    <row r="222" spans="1:7" s="31" customFormat="1" ht="15.75" x14ac:dyDescent="0.25">
      <c r="A222" s="25" t="s">
        <v>986</v>
      </c>
      <c r="B222" s="26" t="s">
        <v>985</v>
      </c>
      <c r="C222" s="27" t="s">
        <v>66</v>
      </c>
      <c r="D222" s="28" t="s">
        <v>66</v>
      </c>
      <c r="E222" s="29" t="s">
        <v>66</v>
      </c>
      <c r="F222" s="28" t="s">
        <v>66</v>
      </c>
      <c r="G222" s="30"/>
    </row>
    <row r="223" spans="1:7" ht="45" x14ac:dyDescent="0.25">
      <c r="A223" s="32" t="s">
        <v>984</v>
      </c>
      <c r="B223" s="16" t="s">
        <v>983</v>
      </c>
      <c r="C223" s="17" t="s">
        <v>127</v>
      </c>
      <c r="D223" s="18">
        <v>5</v>
      </c>
      <c r="E223" s="19">
        <v>45400</v>
      </c>
      <c r="F223" s="18">
        <f>MMULT(D223,E223)</f>
        <v>227000</v>
      </c>
    </row>
    <row r="224" spans="1:7" x14ac:dyDescent="0.25">
      <c r="A224" s="33" t="s">
        <v>66</v>
      </c>
      <c r="B224" s="34" t="s">
        <v>982</v>
      </c>
      <c r="C224" s="17"/>
      <c r="D224" s="18"/>
      <c r="E224" s="19"/>
      <c r="F224" s="35">
        <f>SUM(F223:F223)</f>
        <v>227000</v>
      </c>
    </row>
    <row r="225" spans="1:7" x14ac:dyDescent="0.25">
      <c r="A225" s="33" t="s">
        <v>66</v>
      </c>
      <c r="B225" s="34" t="s">
        <v>981</v>
      </c>
      <c r="C225" s="17"/>
      <c r="D225" s="18"/>
      <c r="E225" s="19"/>
      <c r="F225" s="35">
        <f>SUM(F63,F85,F97,F102,F109,F126,F130,F138,F141,F148,F155,F161,F191,F197,F200,F205,F213,F221,F224)</f>
        <v>33840077.900000006</v>
      </c>
    </row>
    <row r="226" spans="1:7" s="31" customFormat="1" ht="15.75" x14ac:dyDescent="0.25">
      <c r="A226" s="25" t="s">
        <v>35</v>
      </c>
      <c r="B226" s="26" t="s">
        <v>36</v>
      </c>
      <c r="C226" s="27" t="s">
        <v>66</v>
      </c>
      <c r="D226" s="28" t="s">
        <v>66</v>
      </c>
      <c r="E226" s="29" t="s">
        <v>66</v>
      </c>
      <c r="F226" s="28" t="s">
        <v>66</v>
      </c>
      <c r="G226" s="30"/>
    </row>
    <row r="227" spans="1:7" s="31" customFormat="1" ht="15.75" x14ac:dyDescent="0.25">
      <c r="A227" s="25" t="s">
        <v>980</v>
      </c>
      <c r="B227" s="26" t="s">
        <v>979</v>
      </c>
      <c r="C227" s="27" t="s">
        <v>66</v>
      </c>
      <c r="D227" s="28" t="s">
        <v>66</v>
      </c>
      <c r="E227" s="29" t="s">
        <v>66</v>
      </c>
      <c r="F227" s="28" t="s">
        <v>66</v>
      </c>
      <c r="G227" s="30"/>
    </row>
    <row r="228" spans="1:7" ht="60" x14ac:dyDescent="0.25">
      <c r="A228" s="32" t="s">
        <v>978</v>
      </c>
      <c r="B228" s="16" t="s">
        <v>977</v>
      </c>
      <c r="C228" s="17" t="s">
        <v>564</v>
      </c>
      <c r="D228" s="18">
        <v>523.75</v>
      </c>
      <c r="E228" s="19">
        <v>385</v>
      </c>
      <c r="F228" s="18">
        <f>MMULT(D228,E228)</f>
        <v>201643.75</v>
      </c>
    </row>
    <row r="229" spans="1:7" ht="45" x14ac:dyDescent="0.25">
      <c r="A229" s="32" t="s">
        <v>976</v>
      </c>
      <c r="B229" s="16" t="s">
        <v>975</v>
      </c>
      <c r="C229" s="17" t="s">
        <v>161</v>
      </c>
      <c r="D229" s="18">
        <v>375</v>
      </c>
      <c r="E229" s="19">
        <v>270</v>
      </c>
      <c r="F229" s="18">
        <f>MMULT(D229,E229)</f>
        <v>101250</v>
      </c>
    </row>
    <row r="230" spans="1:7" x14ac:dyDescent="0.25">
      <c r="A230" s="33" t="s">
        <v>66</v>
      </c>
      <c r="B230" s="34" t="s">
        <v>974</v>
      </c>
      <c r="C230" s="17"/>
      <c r="D230" s="18"/>
      <c r="E230" s="19"/>
      <c r="F230" s="35">
        <f>SUM(F228:F229)</f>
        <v>302893.75</v>
      </c>
    </row>
    <row r="231" spans="1:7" x14ac:dyDescent="0.25">
      <c r="A231" s="33" t="s">
        <v>66</v>
      </c>
      <c r="B231" s="34" t="s">
        <v>973</v>
      </c>
      <c r="C231" s="17"/>
      <c r="D231" s="18"/>
      <c r="E231" s="19"/>
      <c r="F231" s="35">
        <f>SUM(F230)</f>
        <v>302893.75</v>
      </c>
    </row>
    <row r="232" spans="1:7" s="31" customFormat="1" ht="15.75" x14ac:dyDescent="0.25">
      <c r="A232" s="25" t="s">
        <v>37</v>
      </c>
      <c r="B232" s="26" t="s">
        <v>38</v>
      </c>
      <c r="C232" s="27" t="s">
        <v>66</v>
      </c>
      <c r="D232" s="28" t="s">
        <v>66</v>
      </c>
      <c r="E232" s="29" t="s">
        <v>66</v>
      </c>
      <c r="F232" s="28" t="s">
        <v>66</v>
      </c>
      <c r="G232" s="30"/>
    </row>
    <row r="233" spans="1:7" s="31" customFormat="1" ht="15.75" x14ac:dyDescent="0.25">
      <c r="A233" s="25" t="s">
        <v>972</v>
      </c>
      <c r="B233" s="26" t="s">
        <v>38</v>
      </c>
      <c r="C233" s="27" t="s">
        <v>66</v>
      </c>
      <c r="D233" s="28" t="s">
        <v>66</v>
      </c>
      <c r="E233" s="29" t="s">
        <v>66</v>
      </c>
      <c r="F233" s="28" t="s">
        <v>66</v>
      </c>
      <c r="G233" s="30"/>
    </row>
    <row r="234" spans="1:7" ht="30" x14ac:dyDescent="0.25">
      <c r="A234" s="32" t="s">
        <v>971</v>
      </c>
      <c r="B234" s="16" t="s">
        <v>970</v>
      </c>
      <c r="C234" s="17" t="s">
        <v>656</v>
      </c>
      <c r="D234" s="18">
        <v>2.2000000000000002</v>
      </c>
      <c r="E234" s="19">
        <v>23600</v>
      </c>
      <c r="F234" s="18">
        <f>MMULT(D234,E234)</f>
        <v>51920.000000000007</v>
      </c>
    </row>
    <row r="235" spans="1:7" x14ac:dyDescent="0.25">
      <c r="A235" s="33" t="s">
        <v>66</v>
      </c>
      <c r="B235" s="34" t="s">
        <v>955</v>
      </c>
      <c r="C235" s="17"/>
      <c r="D235" s="18"/>
      <c r="E235" s="19"/>
      <c r="F235" s="35">
        <f>SUM(F234:F234)</f>
        <v>51920.000000000007</v>
      </c>
    </row>
    <row r="236" spans="1:7" s="31" customFormat="1" ht="15.75" x14ac:dyDescent="0.25">
      <c r="A236" s="25" t="s">
        <v>969</v>
      </c>
      <c r="B236" s="26" t="s">
        <v>968</v>
      </c>
      <c r="C236" s="27" t="s">
        <v>66</v>
      </c>
      <c r="D236" s="28" t="s">
        <v>66</v>
      </c>
      <c r="E236" s="29" t="s">
        <v>66</v>
      </c>
      <c r="F236" s="28" t="s">
        <v>66</v>
      </c>
      <c r="G236" s="30"/>
    </row>
    <row r="237" spans="1:7" x14ac:dyDescent="0.25">
      <c r="A237" s="32" t="s">
        <v>967</v>
      </c>
      <c r="B237" s="16" t="s">
        <v>966</v>
      </c>
      <c r="C237" s="17" t="s">
        <v>965</v>
      </c>
      <c r="D237" s="18">
        <v>2100</v>
      </c>
      <c r="E237" s="19">
        <v>19.5</v>
      </c>
      <c r="F237" s="18">
        <f>MMULT(D237,E237)</f>
        <v>40950</v>
      </c>
    </row>
    <row r="238" spans="1:7" ht="60" x14ac:dyDescent="0.25">
      <c r="A238" s="32" t="s">
        <v>964</v>
      </c>
      <c r="B238" s="16" t="s">
        <v>963</v>
      </c>
      <c r="C238" s="17" t="s">
        <v>82</v>
      </c>
      <c r="D238" s="18">
        <v>6</v>
      </c>
      <c r="E238" s="19">
        <v>42720</v>
      </c>
      <c r="F238" s="18">
        <f>MMULT(D238,E238)</f>
        <v>256320</v>
      </c>
    </row>
    <row r="239" spans="1:7" x14ac:dyDescent="0.25">
      <c r="A239" s="32" t="s">
        <v>962</v>
      </c>
      <c r="B239" s="16" t="s">
        <v>961</v>
      </c>
      <c r="C239" s="17" t="s">
        <v>656</v>
      </c>
      <c r="D239" s="18">
        <v>1.6</v>
      </c>
      <c r="E239" s="19">
        <v>16730</v>
      </c>
      <c r="F239" s="18">
        <f>MMULT(D239,E239)</f>
        <v>26768</v>
      </c>
    </row>
    <row r="240" spans="1:7" x14ac:dyDescent="0.25">
      <c r="A240" s="32" t="s">
        <v>960</v>
      </c>
      <c r="B240" s="16" t="s">
        <v>959</v>
      </c>
      <c r="C240" s="17" t="s">
        <v>656</v>
      </c>
      <c r="D240" s="18">
        <v>15</v>
      </c>
      <c r="E240" s="19">
        <v>17420</v>
      </c>
      <c r="F240" s="18">
        <f>MMULT(D240,E240)</f>
        <v>261300</v>
      </c>
    </row>
    <row r="241" spans="1:7" x14ac:dyDescent="0.25">
      <c r="A241" s="32" t="s">
        <v>958</v>
      </c>
      <c r="B241" s="16" t="s">
        <v>957</v>
      </c>
      <c r="C241" s="17" t="s">
        <v>656</v>
      </c>
      <c r="D241" s="18">
        <v>2.6</v>
      </c>
      <c r="E241" s="19">
        <v>16870</v>
      </c>
      <c r="F241" s="18">
        <f>MMULT(D241,E241)</f>
        <v>43862</v>
      </c>
    </row>
    <row r="242" spans="1:7" x14ac:dyDescent="0.25">
      <c r="A242" s="33" t="s">
        <v>66</v>
      </c>
      <c r="B242" s="34" t="s">
        <v>956</v>
      </c>
      <c r="C242" s="17"/>
      <c r="D242" s="18"/>
      <c r="E242" s="19"/>
      <c r="F242" s="35">
        <f>SUM(F237:F241)</f>
        <v>629200</v>
      </c>
    </row>
    <row r="243" spans="1:7" x14ac:dyDescent="0.25">
      <c r="A243" s="33" t="s">
        <v>66</v>
      </c>
      <c r="B243" s="34" t="s">
        <v>955</v>
      </c>
      <c r="C243" s="17"/>
      <c r="D243" s="18"/>
      <c r="E243" s="19"/>
      <c r="F243" s="35">
        <f>SUM(F235,F242)</f>
        <v>681120</v>
      </c>
    </row>
    <row r="244" spans="1:7" s="31" customFormat="1" ht="15.75" x14ac:dyDescent="0.25">
      <c r="A244" s="25" t="s">
        <v>30</v>
      </c>
      <c r="B244" s="26" t="s">
        <v>39</v>
      </c>
      <c r="C244" s="27" t="s">
        <v>66</v>
      </c>
      <c r="D244" s="28" t="s">
        <v>66</v>
      </c>
      <c r="E244" s="29" t="s">
        <v>66</v>
      </c>
      <c r="F244" s="28" t="s">
        <v>66</v>
      </c>
      <c r="G244" s="30"/>
    </row>
    <row r="245" spans="1:7" s="31" customFormat="1" ht="15.75" x14ac:dyDescent="0.25">
      <c r="A245" s="25" t="s">
        <v>954</v>
      </c>
      <c r="B245" s="26" t="s">
        <v>953</v>
      </c>
      <c r="C245" s="27" t="s">
        <v>66</v>
      </c>
      <c r="D245" s="28" t="s">
        <v>66</v>
      </c>
      <c r="E245" s="29" t="s">
        <v>66</v>
      </c>
      <c r="F245" s="28" t="s">
        <v>66</v>
      </c>
      <c r="G245" s="30"/>
    </row>
    <row r="246" spans="1:7" ht="30" x14ac:dyDescent="0.25">
      <c r="A246" s="32" t="s">
        <v>952</v>
      </c>
      <c r="B246" s="16" t="s">
        <v>951</v>
      </c>
      <c r="C246" s="17" t="s">
        <v>161</v>
      </c>
      <c r="D246" s="18">
        <v>292</v>
      </c>
      <c r="E246" s="19">
        <v>38</v>
      </c>
      <c r="F246" s="18">
        <f>MMULT(D246,E246)</f>
        <v>11096</v>
      </c>
    </row>
    <row r="247" spans="1:7" x14ac:dyDescent="0.25">
      <c r="A247" s="33" t="s">
        <v>66</v>
      </c>
      <c r="B247" s="34" t="s">
        <v>950</v>
      </c>
      <c r="C247" s="17"/>
      <c r="D247" s="18"/>
      <c r="E247" s="19"/>
      <c r="F247" s="35">
        <f>SUM(F246:F246)</f>
        <v>11096</v>
      </c>
    </row>
    <row r="248" spans="1:7" s="31" customFormat="1" ht="15.75" x14ac:dyDescent="0.25">
      <c r="A248" s="25" t="s">
        <v>949</v>
      </c>
      <c r="B248" s="26" t="s">
        <v>948</v>
      </c>
      <c r="C248" s="27" t="s">
        <v>66</v>
      </c>
      <c r="D248" s="28" t="s">
        <v>66</v>
      </c>
      <c r="E248" s="29" t="s">
        <v>66</v>
      </c>
      <c r="F248" s="28" t="s">
        <v>66</v>
      </c>
      <c r="G248" s="30"/>
    </row>
    <row r="249" spans="1:7" ht="30" x14ac:dyDescent="0.25">
      <c r="A249" s="32" t="s">
        <v>947</v>
      </c>
      <c r="B249" s="16" t="s">
        <v>946</v>
      </c>
      <c r="C249" s="17" t="s">
        <v>161</v>
      </c>
      <c r="D249" s="18">
        <v>540</v>
      </c>
      <c r="E249" s="19">
        <v>418</v>
      </c>
      <c r="F249" s="18">
        <f>MMULT(D249,E249)</f>
        <v>225720</v>
      </c>
    </row>
    <row r="250" spans="1:7" ht="30" x14ac:dyDescent="0.25">
      <c r="A250" s="32" t="s">
        <v>945</v>
      </c>
      <c r="B250" s="16" t="s">
        <v>944</v>
      </c>
      <c r="C250" s="17" t="s">
        <v>161</v>
      </c>
      <c r="D250" s="18">
        <v>996</v>
      </c>
      <c r="E250" s="19">
        <v>444</v>
      </c>
      <c r="F250" s="18">
        <f>MMULT(D250,E250)</f>
        <v>442224</v>
      </c>
    </row>
    <row r="251" spans="1:7" ht="30" x14ac:dyDescent="0.25">
      <c r="A251" s="32" t="s">
        <v>943</v>
      </c>
      <c r="B251" s="16" t="s">
        <v>942</v>
      </c>
      <c r="C251" s="17" t="s">
        <v>161</v>
      </c>
      <c r="D251" s="18">
        <v>146</v>
      </c>
      <c r="E251" s="19">
        <v>775</v>
      </c>
      <c r="F251" s="18">
        <f>MMULT(D251,E251)</f>
        <v>113150</v>
      </c>
    </row>
    <row r="252" spans="1:7" x14ac:dyDescent="0.25">
      <c r="A252" s="33" t="s">
        <v>66</v>
      </c>
      <c r="B252" s="34" t="s">
        <v>941</v>
      </c>
      <c r="C252" s="17"/>
      <c r="D252" s="18"/>
      <c r="E252" s="19"/>
      <c r="F252" s="35">
        <f>SUM(F249:F251)</f>
        <v>781094</v>
      </c>
    </row>
    <row r="253" spans="1:7" s="31" customFormat="1" ht="15.75" x14ac:dyDescent="0.25">
      <c r="A253" s="25" t="s">
        <v>940</v>
      </c>
      <c r="B253" s="26" t="s">
        <v>939</v>
      </c>
      <c r="C253" s="27" t="s">
        <v>66</v>
      </c>
      <c r="D253" s="28" t="s">
        <v>66</v>
      </c>
      <c r="E253" s="29" t="s">
        <v>66</v>
      </c>
      <c r="F253" s="28" t="s">
        <v>66</v>
      </c>
      <c r="G253" s="30"/>
    </row>
    <row r="254" spans="1:7" x14ac:dyDescent="0.25">
      <c r="A254" s="32" t="s">
        <v>938</v>
      </c>
      <c r="B254" s="16" t="s">
        <v>937</v>
      </c>
      <c r="C254" s="17" t="s">
        <v>161</v>
      </c>
      <c r="D254" s="18">
        <v>1536</v>
      </c>
      <c r="E254" s="19">
        <v>10.4</v>
      </c>
      <c r="F254" s="18">
        <f>MMULT(D254,E254)</f>
        <v>15974.400000000001</v>
      </c>
    </row>
    <row r="255" spans="1:7" x14ac:dyDescent="0.25">
      <c r="A255" s="32" t="s">
        <v>936</v>
      </c>
      <c r="B255" s="16" t="s">
        <v>935</v>
      </c>
      <c r="C255" s="17" t="s">
        <v>161</v>
      </c>
      <c r="D255" s="18">
        <v>146</v>
      </c>
      <c r="E255" s="19">
        <v>26.4</v>
      </c>
      <c r="F255" s="18">
        <f>MMULT(D255,E255)</f>
        <v>3854.3999999999996</v>
      </c>
    </row>
    <row r="256" spans="1:7" x14ac:dyDescent="0.25">
      <c r="A256" s="33" t="s">
        <v>66</v>
      </c>
      <c r="B256" s="34" t="s">
        <v>934</v>
      </c>
      <c r="C256" s="17"/>
      <c r="D256" s="18"/>
      <c r="E256" s="19"/>
      <c r="F256" s="35">
        <f>SUM(F254:F255)</f>
        <v>19828.800000000003</v>
      </c>
    </row>
    <row r="257" spans="1:7" s="31" customFormat="1" ht="15.75" x14ac:dyDescent="0.25">
      <c r="A257" s="25" t="s">
        <v>933</v>
      </c>
      <c r="B257" s="26" t="s">
        <v>932</v>
      </c>
      <c r="C257" s="27" t="s">
        <v>66</v>
      </c>
      <c r="D257" s="28" t="s">
        <v>66</v>
      </c>
      <c r="E257" s="29" t="s">
        <v>66</v>
      </c>
      <c r="F257" s="28" t="s">
        <v>66</v>
      </c>
      <c r="G257" s="30"/>
    </row>
    <row r="258" spans="1:7" x14ac:dyDescent="0.25">
      <c r="A258" s="32" t="s">
        <v>931</v>
      </c>
      <c r="B258" s="16" t="s">
        <v>930</v>
      </c>
      <c r="C258" s="17" t="s">
        <v>656</v>
      </c>
      <c r="D258" s="18">
        <v>59.5</v>
      </c>
      <c r="E258" s="19">
        <v>5400</v>
      </c>
      <c r="F258" s="18">
        <f>MMULT(D258,E258)</f>
        <v>321300</v>
      </c>
    </row>
    <row r="259" spans="1:7" x14ac:dyDescent="0.25">
      <c r="A259" s="33" t="s">
        <v>66</v>
      </c>
      <c r="B259" s="34" t="s">
        <v>929</v>
      </c>
      <c r="C259" s="17"/>
      <c r="D259" s="18"/>
      <c r="E259" s="19"/>
      <c r="F259" s="35">
        <f>SUM(F258:F258)</f>
        <v>321300</v>
      </c>
    </row>
    <row r="260" spans="1:7" x14ac:dyDescent="0.25">
      <c r="A260" s="33" t="s">
        <v>66</v>
      </c>
      <c r="B260" s="34" t="s">
        <v>928</v>
      </c>
      <c r="C260" s="17"/>
      <c r="D260" s="18"/>
      <c r="E260" s="19"/>
      <c r="F260" s="35">
        <f>SUM(F247,F252,F256,F259)</f>
        <v>1133318.8</v>
      </c>
    </row>
    <row r="261" spans="1:7" s="31" customFormat="1" ht="15.75" x14ac:dyDescent="0.25">
      <c r="A261" s="25" t="s">
        <v>40</v>
      </c>
      <c r="B261" s="26" t="s">
        <v>41</v>
      </c>
      <c r="C261" s="27" t="s">
        <v>66</v>
      </c>
      <c r="D261" s="28" t="s">
        <v>66</v>
      </c>
      <c r="E261" s="29" t="s">
        <v>66</v>
      </c>
      <c r="F261" s="28" t="s">
        <v>66</v>
      </c>
      <c r="G261" s="30"/>
    </row>
    <row r="262" spans="1:7" s="31" customFormat="1" ht="15.75" x14ac:dyDescent="0.25">
      <c r="A262" s="25" t="s">
        <v>927</v>
      </c>
      <c r="B262" s="26" t="s">
        <v>41</v>
      </c>
      <c r="C262" s="27" t="s">
        <v>66</v>
      </c>
      <c r="D262" s="28" t="s">
        <v>66</v>
      </c>
      <c r="E262" s="29" t="s">
        <v>66</v>
      </c>
      <c r="F262" s="28" t="s">
        <v>66</v>
      </c>
      <c r="G262" s="30"/>
    </row>
    <row r="263" spans="1:7" ht="30" x14ac:dyDescent="0.25">
      <c r="A263" s="32" t="s">
        <v>926</v>
      </c>
      <c r="B263" s="16" t="s">
        <v>925</v>
      </c>
      <c r="C263" s="17" t="s">
        <v>82</v>
      </c>
      <c r="D263" s="18">
        <v>532</v>
      </c>
      <c r="E263" s="19">
        <v>450</v>
      </c>
      <c r="F263" s="18">
        <f>MMULT(D263,E263)</f>
        <v>239400</v>
      </c>
    </row>
    <row r="264" spans="1:7" ht="165" x14ac:dyDescent="0.25">
      <c r="A264" s="32" t="s">
        <v>924</v>
      </c>
      <c r="B264" s="16" t="s">
        <v>923</v>
      </c>
      <c r="C264" s="17" t="s">
        <v>82</v>
      </c>
      <c r="D264" s="18">
        <v>532</v>
      </c>
      <c r="E264" s="19">
        <v>377</v>
      </c>
      <c r="F264" s="18">
        <f>MMULT(D264,E264)</f>
        <v>200564</v>
      </c>
    </row>
    <row r="265" spans="1:7" ht="30" x14ac:dyDescent="0.25">
      <c r="A265" s="32" t="s">
        <v>922</v>
      </c>
      <c r="B265" s="16" t="s">
        <v>921</v>
      </c>
      <c r="C265" s="17" t="s">
        <v>82</v>
      </c>
      <c r="D265" s="18">
        <v>532</v>
      </c>
      <c r="E265" s="19">
        <v>122</v>
      </c>
      <c r="F265" s="18">
        <f>MMULT(D265,E265)</f>
        <v>64904</v>
      </c>
    </row>
    <row r="266" spans="1:7" x14ac:dyDescent="0.25">
      <c r="A266" s="33" t="s">
        <v>66</v>
      </c>
      <c r="B266" s="34" t="s">
        <v>920</v>
      </c>
      <c r="C266" s="17"/>
      <c r="D266" s="18"/>
      <c r="E266" s="19"/>
      <c r="F266" s="35">
        <f>SUM(F263:F265)</f>
        <v>504868</v>
      </c>
    </row>
    <row r="267" spans="1:7" x14ac:dyDescent="0.25">
      <c r="A267" s="33" t="s">
        <v>66</v>
      </c>
      <c r="B267" s="34" t="s">
        <v>920</v>
      </c>
      <c r="C267" s="17"/>
      <c r="D267" s="18"/>
      <c r="E267" s="19"/>
      <c r="F267" s="35">
        <f>SUM(F266)</f>
        <v>504868</v>
      </c>
    </row>
    <row r="268" spans="1:7" s="31" customFormat="1" ht="15.75" x14ac:dyDescent="0.25">
      <c r="A268" s="25" t="s">
        <v>10</v>
      </c>
      <c r="B268" s="26" t="s">
        <v>11</v>
      </c>
      <c r="C268" s="27" t="s">
        <v>66</v>
      </c>
      <c r="D268" s="28" t="s">
        <v>66</v>
      </c>
      <c r="E268" s="29" t="s">
        <v>66</v>
      </c>
      <c r="F268" s="28" t="s">
        <v>66</v>
      </c>
      <c r="G268" s="30"/>
    </row>
    <row r="269" spans="1:7" s="31" customFormat="1" ht="15.75" x14ac:dyDescent="0.25">
      <c r="A269" s="25" t="s">
        <v>919</v>
      </c>
      <c r="B269" s="26" t="s">
        <v>918</v>
      </c>
      <c r="C269" s="27" t="s">
        <v>66</v>
      </c>
      <c r="D269" s="28" t="s">
        <v>66</v>
      </c>
      <c r="E269" s="29" t="s">
        <v>66</v>
      </c>
      <c r="F269" s="28" t="s">
        <v>66</v>
      </c>
      <c r="G269" s="30"/>
    </row>
    <row r="270" spans="1:7" ht="30" x14ac:dyDescent="0.25">
      <c r="A270" s="32" t="s">
        <v>917</v>
      </c>
      <c r="B270" s="16" t="s">
        <v>916</v>
      </c>
      <c r="C270" s="17" t="s">
        <v>564</v>
      </c>
      <c r="D270" s="18">
        <v>160</v>
      </c>
      <c r="E270" s="19">
        <v>278</v>
      </c>
      <c r="F270" s="18">
        <f>MMULT(D270,E270)</f>
        <v>44480</v>
      </c>
    </row>
    <row r="271" spans="1:7" x14ac:dyDescent="0.25">
      <c r="A271" s="33" t="s">
        <v>66</v>
      </c>
      <c r="B271" s="34" t="s">
        <v>915</v>
      </c>
      <c r="C271" s="17"/>
      <c r="D271" s="18"/>
      <c r="E271" s="19"/>
      <c r="F271" s="35">
        <f>SUM(F270:F270)</f>
        <v>44480</v>
      </c>
    </row>
    <row r="272" spans="1:7" s="31" customFormat="1" ht="15.75" x14ac:dyDescent="0.25">
      <c r="A272" s="25" t="s">
        <v>914</v>
      </c>
      <c r="B272" s="26" t="s">
        <v>913</v>
      </c>
      <c r="C272" s="27" t="s">
        <v>66</v>
      </c>
      <c r="D272" s="28" t="s">
        <v>66</v>
      </c>
      <c r="E272" s="29" t="s">
        <v>66</v>
      </c>
      <c r="F272" s="28" t="s">
        <v>66</v>
      </c>
      <c r="G272" s="30"/>
    </row>
    <row r="273" spans="1:7" ht="45" x14ac:dyDescent="0.25">
      <c r="A273" s="32" t="s">
        <v>912</v>
      </c>
      <c r="B273" s="16" t="s">
        <v>911</v>
      </c>
      <c r="C273" s="17" t="s">
        <v>161</v>
      </c>
      <c r="D273" s="18">
        <v>120</v>
      </c>
      <c r="E273" s="19">
        <v>410</v>
      </c>
      <c r="F273" s="18">
        <f>MMULT(D273,E273)</f>
        <v>49200</v>
      </c>
    </row>
    <row r="274" spans="1:7" x14ac:dyDescent="0.25">
      <c r="A274" s="33" t="s">
        <v>66</v>
      </c>
      <c r="B274" s="34" t="s">
        <v>910</v>
      </c>
      <c r="C274" s="17"/>
      <c r="D274" s="18"/>
      <c r="E274" s="19"/>
      <c r="F274" s="35">
        <f>SUM(F273:F273)</f>
        <v>49200</v>
      </c>
    </row>
    <row r="275" spans="1:7" s="31" customFormat="1" ht="15.75" x14ac:dyDescent="0.25">
      <c r="A275" s="25" t="s">
        <v>909</v>
      </c>
      <c r="B275" s="26" t="s">
        <v>908</v>
      </c>
      <c r="C275" s="27" t="s">
        <v>66</v>
      </c>
      <c r="D275" s="28" t="s">
        <v>66</v>
      </c>
      <c r="E275" s="29" t="s">
        <v>66</v>
      </c>
      <c r="F275" s="28" t="s">
        <v>66</v>
      </c>
      <c r="G275" s="30"/>
    </row>
    <row r="276" spans="1:7" ht="30" x14ac:dyDescent="0.25">
      <c r="A276" s="32" t="s">
        <v>907</v>
      </c>
      <c r="B276" s="16" t="s">
        <v>906</v>
      </c>
      <c r="C276" s="17" t="s">
        <v>564</v>
      </c>
      <c r="D276" s="18">
        <v>31210</v>
      </c>
      <c r="E276" s="19">
        <v>264</v>
      </c>
      <c r="F276" s="18">
        <f t="shared" ref="F276:F281" si="8">MMULT(D276,E276)</f>
        <v>8239440</v>
      </c>
    </row>
    <row r="277" spans="1:7" ht="45" x14ac:dyDescent="0.25">
      <c r="A277" s="32" t="s">
        <v>905</v>
      </c>
      <c r="B277" s="16" t="s">
        <v>904</v>
      </c>
      <c r="C277" s="17" t="s">
        <v>564</v>
      </c>
      <c r="D277" s="18">
        <v>4450</v>
      </c>
      <c r="E277" s="19">
        <v>238</v>
      </c>
      <c r="F277" s="18">
        <f t="shared" si="8"/>
        <v>1059100</v>
      </c>
    </row>
    <row r="278" spans="1:7" ht="45" x14ac:dyDescent="0.25">
      <c r="A278" s="32" t="s">
        <v>903</v>
      </c>
      <c r="B278" s="16" t="s">
        <v>902</v>
      </c>
      <c r="C278" s="17" t="s">
        <v>564</v>
      </c>
      <c r="D278" s="18">
        <v>775</v>
      </c>
      <c r="E278" s="19">
        <v>253</v>
      </c>
      <c r="F278" s="18">
        <f t="shared" si="8"/>
        <v>196075</v>
      </c>
    </row>
    <row r="279" spans="1:7" ht="30" x14ac:dyDescent="0.25">
      <c r="A279" s="32" t="s">
        <v>901</v>
      </c>
      <c r="B279" s="16" t="s">
        <v>900</v>
      </c>
      <c r="C279" s="17" t="s">
        <v>127</v>
      </c>
      <c r="D279" s="18">
        <v>125</v>
      </c>
      <c r="E279" s="19">
        <v>105</v>
      </c>
      <c r="F279" s="18">
        <f t="shared" si="8"/>
        <v>13125</v>
      </c>
    </row>
    <row r="280" spans="1:7" ht="30" x14ac:dyDescent="0.25">
      <c r="A280" s="32" t="s">
        <v>899</v>
      </c>
      <c r="B280" s="16" t="s">
        <v>898</v>
      </c>
      <c r="C280" s="17" t="s">
        <v>127</v>
      </c>
      <c r="D280" s="18">
        <v>365</v>
      </c>
      <c r="E280" s="19">
        <v>280</v>
      </c>
      <c r="F280" s="18">
        <f t="shared" si="8"/>
        <v>102200</v>
      </c>
    </row>
    <row r="281" spans="1:7" ht="30" x14ac:dyDescent="0.25">
      <c r="A281" s="32" t="s">
        <v>897</v>
      </c>
      <c r="B281" s="16" t="s">
        <v>896</v>
      </c>
      <c r="C281" s="17" t="s">
        <v>161</v>
      </c>
      <c r="D281" s="18">
        <v>1490</v>
      </c>
      <c r="E281" s="19">
        <v>195</v>
      </c>
      <c r="F281" s="18">
        <f t="shared" si="8"/>
        <v>290550</v>
      </c>
    </row>
    <row r="282" spans="1:7" x14ac:dyDescent="0.25">
      <c r="A282" s="33" t="s">
        <v>66</v>
      </c>
      <c r="B282" s="34" t="s">
        <v>895</v>
      </c>
      <c r="C282" s="17"/>
      <c r="D282" s="18"/>
      <c r="E282" s="19"/>
      <c r="F282" s="35">
        <f>SUM(F276:F281)</f>
        <v>9900490</v>
      </c>
    </row>
    <row r="283" spans="1:7" s="31" customFormat="1" ht="15.75" x14ac:dyDescent="0.25">
      <c r="A283" s="25" t="s">
        <v>894</v>
      </c>
      <c r="B283" s="26" t="s">
        <v>893</v>
      </c>
      <c r="C283" s="27" t="s">
        <v>66</v>
      </c>
      <c r="D283" s="28" t="s">
        <v>66</v>
      </c>
      <c r="E283" s="29" t="s">
        <v>66</v>
      </c>
      <c r="F283" s="28" t="s">
        <v>66</v>
      </c>
      <c r="G283" s="30"/>
    </row>
    <row r="284" spans="1:7" x14ac:dyDescent="0.25">
      <c r="A284" s="32" t="s">
        <v>892</v>
      </c>
      <c r="B284" s="16" t="s">
        <v>891</v>
      </c>
      <c r="C284" s="17" t="s">
        <v>161</v>
      </c>
      <c r="D284" s="18">
        <v>200</v>
      </c>
      <c r="E284" s="19">
        <v>121</v>
      </c>
      <c r="F284" s="18">
        <f t="shared" ref="F284:F295" si="9">MMULT(D284,E284)</f>
        <v>24200</v>
      </c>
    </row>
    <row r="285" spans="1:7" x14ac:dyDescent="0.25">
      <c r="A285" s="32" t="s">
        <v>890</v>
      </c>
      <c r="B285" s="16" t="s">
        <v>889</v>
      </c>
      <c r="C285" s="17" t="s">
        <v>161</v>
      </c>
      <c r="D285" s="18">
        <v>1400</v>
      </c>
      <c r="E285" s="19">
        <v>117</v>
      </c>
      <c r="F285" s="18">
        <f t="shared" si="9"/>
        <v>163800</v>
      </c>
    </row>
    <row r="286" spans="1:7" x14ac:dyDescent="0.25">
      <c r="A286" s="32" t="s">
        <v>888</v>
      </c>
      <c r="B286" s="16" t="s">
        <v>887</v>
      </c>
      <c r="C286" s="17" t="s">
        <v>161</v>
      </c>
      <c r="D286" s="18">
        <v>2700</v>
      </c>
      <c r="E286" s="19">
        <v>124</v>
      </c>
      <c r="F286" s="18">
        <f t="shared" si="9"/>
        <v>334800</v>
      </c>
    </row>
    <row r="287" spans="1:7" ht="30" x14ac:dyDescent="0.25">
      <c r="A287" s="32" t="s">
        <v>886</v>
      </c>
      <c r="B287" s="16" t="s">
        <v>885</v>
      </c>
      <c r="C287" s="17" t="s">
        <v>161</v>
      </c>
      <c r="D287" s="18">
        <v>9000</v>
      </c>
      <c r="E287" s="19">
        <v>195</v>
      </c>
      <c r="F287" s="18">
        <f t="shared" si="9"/>
        <v>1755000</v>
      </c>
    </row>
    <row r="288" spans="1:7" ht="30" x14ac:dyDescent="0.25">
      <c r="A288" s="32" t="s">
        <v>884</v>
      </c>
      <c r="B288" s="16" t="s">
        <v>883</v>
      </c>
      <c r="C288" s="17" t="s">
        <v>82</v>
      </c>
      <c r="D288" s="18">
        <v>96</v>
      </c>
      <c r="E288" s="19">
        <v>370</v>
      </c>
      <c r="F288" s="18">
        <f t="shared" si="9"/>
        <v>35520</v>
      </c>
    </row>
    <row r="289" spans="1:7" x14ac:dyDescent="0.25">
      <c r="A289" s="32" t="s">
        <v>882</v>
      </c>
      <c r="B289" s="16" t="s">
        <v>881</v>
      </c>
      <c r="C289" s="17" t="s">
        <v>82</v>
      </c>
      <c r="D289" s="18">
        <v>85</v>
      </c>
      <c r="E289" s="19">
        <v>540</v>
      </c>
      <c r="F289" s="18">
        <f t="shared" si="9"/>
        <v>45900</v>
      </c>
    </row>
    <row r="290" spans="1:7" ht="30" x14ac:dyDescent="0.25">
      <c r="A290" s="32" t="s">
        <v>880</v>
      </c>
      <c r="B290" s="16" t="s">
        <v>879</v>
      </c>
      <c r="C290" s="17" t="s">
        <v>161</v>
      </c>
      <c r="D290" s="18">
        <v>1200</v>
      </c>
      <c r="E290" s="19">
        <v>140</v>
      </c>
      <c r="F290" s="18">
        <f t="shared" si="9"/>
        <v>168000</v>
      </c>
    </row>
    <row r="291" spans="1:7" ht="30" x14ac:dyDescent="0.25">
      <c r="A291" s="32" t="s">
        <v>878</v>
      </c>
      <c r="B291" s="16" t="s">
        <v>877</v>
      </c>
      <c r="C291" s="17" t="s">
        <v>161</v>
      </c>
      <c r="D291" s="18">
        <v>40</v>
      </c>
      <c r="E291" s="19">
        <v>267</v>
      </c>
      <c r="F291" s="18">
        <f t="shared" si="9"/>
        <v>10680</v>
      </c>
    </row>
    <row r="292" spans="1:7" x14ac:dyDescent="0.25">
      <c r="A292" s="32" t="s">
        <v>876</v>
      </c>
      <c r="B292" s="16" t="s">
        <v>875</v>
      </c>
      <c r="C292" s="17" t="s">
        <v>161</v>
      </c>
      <c r="D292" s="18">
        <v>14750</v>
      </c>
      <c r="E292" s="19">
        <v>105</v>
      </c>
      <c r="F292" s="18">
        <f t="shared" si="9"/>
        <v>1548750</v>
      </c>
    </row>
    <row r="293" spans="1:7" x14ac:dyDescent="0.25">
      <c r="A293" s="32" t="s">
        <v>874</v>
      </c>
      <c r="B293" s="16" t="s">
        <v>873</v>
      </c>
      <c r="C293" s="17" t="s">
        <v>161</v>
      </c>
      <c r="D293" s="18">
        <v>5200</v>
      </c>
      <c r="E293" s="19">
        <v>115</v>
      </c>
      <c r="F293" s="18">
        <f t="shared" si="9"/>
        <v>598000</v>
      </c>
    </row>
    <row r="294" spans="1:7" ht="45" x14ac:dyDescent="0.25">
      <c r="A294" s="32" t="s">
        <v>872</v>
      </c>
      <c r="B294" s="16" t="s">
        <v>871</v>
      </c>
      <c r="C294" s="17" t="s">
        <v>82</v>
      </c>
      <c r="D294" s="18">
        <v>78</v>
      </c>
      <c r="E294" s="19">
        <v>90</v>
      </c>
      <c r="F294" s="18">
        <f t="shared" si="9"/>
        <v>7020</v>
      </c>
    </row>
    <row r="295" spans="1:7" x14ac:dyDescent="0.25">
      <c r="A295" s="32" t="s">
        <v>870</v>
      </c>
      <c r="B295" s="16" t="s">
        <v>869</v>
      </c>
      <c r="C295" s="17" t="s">
        <v>82</v>
      </c>
      <c r="D295" s="18">
        <v>8200</v>
      </c>
      <c r="E295" s="19">
        <v>123.7</v>
      </c>
      <c r="F295" s="18">
        <f t="shared" si="9"/>
        <v>1014340</v>
      </c>
    </row>
    <row r="296" spans="1:7" x14ac:dyDescent="0.25">
      <c r="A296" s="33" t="s">
        <v>66</v>
      </c>
      <c r="B296" s="34" t="s">
        <v>868</v>
      </c>
      <c r="C296" s="17"/>
      <c r="D296" s="18"/>
      <c r="E296" s="19"/>
      <c r="F296" s="35">
        <f>SUM(F284:F295)</f>
        <v>5706010</v>
      </c>
    </row>
    <row r="297" spans="1:7" s="31" customFormat="1" ht="15.75" x14ac:dyDescent="0.25">
      <c r="A297" s="25" t="s">
        <v>867</v>
      </c>
      <c r="B297" s="26" t="s">
        <v>866</v>
      </c>
      <c r="C297" s="27" t="s">
        <v>66</v>
      </c>
      <c r="D297" s="28" t="s">
        <v>66</v>
      </c>
      <c r="E297" s="29" t="s">
        <v>66</v>
      </c>
      <c r="F297" s="28" t="s">
        <v>66</v>
      </c>
      <c r="G297" s="30"/>
    </row>
    <row r="298" spans="1:7" x14ac:dyDescent="0.25">
      <c r="A298" s="32" t="s">
        <v>865</v>
      </c>
      <c r="B298" s="16" t="s">
        <v>864</v>
      </c>
      <c r="C298" s="17" t="s">
        <v>124</v>
      </c>
      <c r="D298" s="18">
        <v>1880</v>
      </c>
      <c r="E298" s="19">
        <v>59</v>
      </c>
      <c r="F298" s="18">
        <f>MMULT(D298,E298)</f>
        <v>110920</v>
      </c>
    </row>
    <row r="299" spans="1:7" ht="30" x14ac:dyDescent="0.25">
      <c r="A299" s="32" t="s">
        <v>863</v>
      </c>
      <c r="B299" s="16" t="s">
        <v>862</v>
      </c>
      <c r="C299" s="17" t="s">
        <v>124</v>
      </c>
      <c r="D299" s="18">
        <v>17</v>
      </c>
      <c r="E299" s="19">
        <v>1710</v>
      </c>
      <c r="F299" s="18">
        <f>MMULT(D299,E299)</f>
        <v>29070</v>
      </c>
    </row>
    <row r="300" spans="1:7" ht="30" x14ac:dyDescent="0.25">
      <c r="A300" s="32" t="s">
        <v>861</v>
      </c>
      <c r="B300" s="16" t="s">
        <v>860</v>
      </c>
      <c r="C300" s="17" t="s">
        <v>124</v>
      </c>
      <c r="D300" s="18">
        <v>38</v>
      </c>
      <c r="E300" s="19">
        <v>1800</v>
      </c>
      <c r="F300" s="18">
        <f>MMULT(D300,E300)</f>
        <v>68400</v>
      </c>
    </row>
    <row r="301" spans="1:7" ht="30" x14ac:dyDescent="0.25">
      <c r="A301" s="32" t="s">
        <v>859</v>
      </c>
      <c r="B301" s="16" t="s">
        <v>858</v>
      </c>
      <c r="C301" s="17" t="s">
        <v>124</v>
      </c>
      <c r="D301" s="18">
        <v>61</v>
      </c>
      <c r="E301" s="19">
        <v>2300</v>
      </c>
      <c r="F301" s="18">
        <f>MMULT(D301,E301)</f>
        <v>140300</v>
      </c>
    </row>
    <row r="302" spans="1:7" x14ac:dyDescent="0.25">
      <c r="A302" s="33" t="s">
        <v>66</v>
      </c>
      <c r="B302" s="34" t="s">
        <v>857</v>
      </c>
      <c r="C302" s="17"/>
      <c r="D302" s="18"/>
      <c r="E302" s="19"/>
      <c r="F302" s="35">
        <f>SUM(F298:F301)</f>
        <v>348690</v>
      </c>
    </row>
    <row r="303" spans="1:7" s="31" customFormat="1" ht="15.75" x14ac:dyDescent="0.25">
      <c r="A303" s="25" t="s">
        <v>856</v>
      </c>
      <c r="B303" s="26" t="s">
        <v>855</v>
      </c>
      <c r="C303" s="27" t="s">
        <v>66</v>
      </c>
      <c r="D303" s="28" t="s">
        <v>66</v>
      </c>
      <c r="E303" s="29" t="s">
        <v>66</v>
      </c>
      <c r="F303" s="28" t="s">
        <v>66</v>
      </c>
      <c r="G303" s="30"/>
    </row>
    <row r="304" spans="1:7" ht="60" x14ac:dyDescent="0.25">
      <c r="A304" s="32" t="s">
        <v>854</v>
      </c>
      <c r="B304" s="16" t="s">
        <v>853</v>
      </c>
      <c r="C304" s="17" t="s">
        <v>161</v>
      </c>
      <c r="D304" s="18">
        <v>145</v>
      </c>
      <c r="E304" s="19">
        <v>530</v>
      </c>
      <c r="F304" s="18">
        <f>MMULT(D304,E304)</f>
        <v>76850</v>
      </c>
    </row>
    <row r="305" spans="1:7" ht="45" x14ac:dyDescent="0.25">
      <c r="A305" s="32" t="s">
        <v>852</v>
      </c>
      <c r="B305" s="16" t="s">
        <v>851</v>
      </c>
      <c r="C305" s="17" t="s">
        <v>161</v>
      </c>
      <c r="D305" s="18">
        <v>145</v>
      </c>
      <c r="E305" s="19">
        <v>182</v>
      </c>
      <c r="F305" s="18">
        <f>MMULT(D305,E305)</f>
        <v>26390</v>
      </c>
    </row>
    <row r="306" spans="1:7" x14ac:dyDescent="0.25">
      <c r="A306" s="33" t="s">
        <v>66</v>
      </c>
      <c r="B306" s="34" t="s">
        <v>850</v>
      </c>
      <c r="C306" s="17"/>
      <c r="D306" s="18"/>
      <c r="E306" s="19"/>
      <c r="F306" s="35">
        <f>SUM(F304:F305)</f>
        <v>103240</v>
      </c>
    </row>
    <row r="307" spans="1:7" x14ac:dyDescent="0.25">
      <c r="A307" s="33" t="s">
        <v>66</v>
      </c>
      <c r="B307" s="34" t="s">
        <v>849</v>
      </c>
      <c r="C307" s="17"/>
      <c r="D307" s="18"/>
      <c r="E307" s="19"/>
      <c r="F307" s="35">
        <f>SUM(F271,F274,F282,F296,F302,F306)</f>
        <v>16152110</v>
      </c>
    </row>
    <row r="308" spans="1:7" s="31" customFormat="1" ht="15.75" x14ac:dyDescent="0.25">
      <c r="A308" s="25" t="s">
        <v>12</v>
      </c>
      <c r="B308" s="26" t="s">
        <v>848</v>
      </c>
      <c r="C308" s="27" t="s">
        <v>66</v>
      </c>
      <c r="D308" s="28" t="s">
        <v>66</v>
      </c>
      <c r="E308" s="29" t="s">
        <v>66</v>
      </c>
      <c r="F308" s="28" t="s">
        <v>66</v>
      </c>
      <c r="G308" s="30"/>
    </row>
    <row r="309" spans="1:7" s="31" customFormat="1" ht="15.75" x14ac:dyDescent="0.25">
      <c r="A309" s="25" t="s">
        <v>847</v>
      </c>
      <c r="B309" s="26" t="s">
        <v>846</v>
      </c>
      <c r="C309" s="27" t="s">
        <v>66</v>
      </c>
      <c r="D309" s="28" t="s">
        <v>66</v>
      </c>
      <c r="E309" s="29" t="s">
        <v>66</v>
      </c>
      <c r="F309" s="28" t="s">
        <v>66</v>
      </c>
      <c r="G309" s="30"/>
    </row>
    <row r="310" spans="1:7" ht="30" x14ac:dyDescent="0.25">
      <c r="A310" s="32" t="s">
        <v>845</v>
      </c>
      <c r="B310" s="16" t="s">
        <v>844</v>
      </c>
      <c r="C310" s="17" t="s">
        <v>564</v>
      </c>
      <c r="D310" s="18">
        <v>36600</v>
      </c>
      <c r="E310" s="19">
        <v>4.92</v>
      </c>
      <c r="F310" s="18">
        <f>MMULT(D310,E310)</f>
        <v>180072</v>
      </c>
    </row>
    <row r="311" spans="1:7" ht="30" x14ac:dyDescent="0.25">
      <c r="A311" s="32" t="s">
        <v>843</v>
      </c>
      <c r="B311" s="16" t="s">
        <v>842</v>
      </c>
      <c r="C311" s="17" t="s">
        <v>564</v>
      </c>
      <c r="D311" s="18">
        <v>36600</v>
      </c>
      <c r="E311" s="19">
        <v>12.1</v>
      </c>
      <c r="F311" s="18">
        <f>MMULT(D311,E311)</f>
        <v>442860</v>
      </c>
    </row>
    <row r="312" spans="1:7" x14ac:dyDescent="0.25">
      <c r="A312" s="32" t="s">
        <v>841</v>
      </c>
      <c r="B312" s="16" t="s">
        <v>840</v>
      </c>
      <c r="C312" s="17" t="s">
        <v>124</v>
      </c>
      <c r="D312" s="18">
        <v>15970</v>
      </c>
      <c r="E312" s="19">
        <v>70</v>
      </c>
      <c r="F312" s="18">
        <f>MMULT(D312,E312)</f>
        <v>1117900</v>
      </c>
    </row>
    <row r="313" spans="1:7" x14ac:dyDescent="0.25">
      <c r="A313" s="33" t="s">
        <v>66</v>
      </c>
      <c r="B313" s="34" t="s">
        <v>839</v>
      </c>
      <c r="C313" s="17"/>
      <c r="D313" s="18"/>
      <c r="E313" s="19"/>
      <c r="F313" s="35">
        <f>SUM(F310:F312)</f>
        <v>1740832</v>
      </c>
    </row>
    <row r="314" spans="1:7" s="31" customFormat="1" ht="15.75" x14ac:dyDescent="0.25">
      <c r="A314" s="25" t="s">
        <v>838</v>
      </c>
      <c r="B314" s="26" t="s">
        <v>837</v>
      </c>
      <c r="C314" s="27" t="s">
        <v>66</v>
      </c>
      <c r="D314" s="28" t="s">
        <v>66</v>
      </c>
      <c r="E314" s="29" t="s">
        <v>66</v>
      </c>
      <c r="F314" s="28" t="s">
        <v>66</v>
      </c>
      <c r="G314" s="30"/>
    </row>
    <row r="315" spans="1:7" ht="75" x14ac:dyDescent="0.25">
      <c r="A315" s="32" t="s">
        <v>836</v>
      </c>
      <c r="B315" s="16" t="s">
        <v>835</v>
      </c>
      <c r="C315" s="17" t="s">
        <v>161</v>
      </c>
      <c r="D315" s="18">
        <v>1680</v>
      </c>
      <c r="E315" s="19">
        <v>132</v>
      </c>
      <c r="F315" s="18">
        <f>MMULT(D315,E315)</f>
        <v>221760</v>
      </c>
    </row>
    <row r="316" spans="1:7" ht="30" x14ac:dyDescent="0.25">
      <c r="A316" s="32" t="s">
        <v>834</v>
      </c>
      <c r="B316" s="16" t="s">
        <v>833</v>
      </c>
      <c r="C316" s="17" t="s">
        <v>564</v>
      </c>
      <c r="D316" s="18">
        <v>660</v>
      </c>
      <c r="E316" s="19">
        <v>240</v>
      </c>
      <c r="F316" s="18">
        <f>MMULT(D316,E316)</f>
        <v>158400</v>
      </c>
    </row>
    <row r="317" spans="1:7" ht="30" x14ac:dyDescent="0.25">
      <c r="A317" s="32" t="s">
        <v>832</v>
      </c>
      <c r="B317" s="16" t="s">
        <v>831</v>
      </c>
      <c r="C317" s="17" t="s">
        <v>564</v>
      </c>
      <c r="D317" s="18">
        <v>36600</v>
      </c>
      <c r="E317" s="19">
        <v>145</v>
      </c>
      <c r="F317" s="18">
        <f>MMULT(D317,E317)</f>
        <v>5307000</v>
      </c>
    </row>
    <row r="318" spans="1:7" x14ac:dyDescent="0.25">
      <c r="A318" s="33" t="s">
        <v>66</v>
      </c>
      <c r="B318" s="34" t="s">
        <v>830</v>
      </c>
      <c r="C318" s="17"/>
      <c r="D318" s="18"/>
      <c r="E318" s="19"/>
      <c r="F318" s="35">
        <f>SUM(F315:F317)</f>
        <v>5687160</v>
      </c>
    </row>
    <row r="319" spans="1:7" s="31" customFormat="1" ht="15.75" x14ac:dyDescent="0.25">
      <c r="A319" s="25" t="s">
        <v>829</v>
      </c>
      <c r="B319" s="26" t="s">
        <v>828</v>
      </c>
      <c r="C319" s="27" t="s">
        <v>66</v>
      </c>
      <c r="D319" s="28" t="s">
        <v>66</v>
      </c>
      <c r="E319" s="29" t="s">
        <v>66</v>
      </c>
      <c r="F319" s="28" t="s">
        <v>66</v>
      </c>
      <c r="G319" s="30"/>
    </row>
    <row r="320" spans="1:7" x14ac:dyDescent="0.25">
      <c r="A320" s="32" t="s">
        <v>827</v>
      </c>
      <c r="B320" s="16" t="s">
        <v>826</v>
      </c>
      <c r="C320" s="17" t="s">
        <v>82</v>
      </c>
      <c r="D320" s="18">
        <v>146425</v>
      </c>
      <c r="E320" s="19">
        <v>37</v>
      </c>
      <c r="F320" s="18">
        <f t="shared" ref="F320:F326" si="10">MMULT(D320,E320)</f>
        <v>5417725</v>
      </c>
    </row>
    <row r="321" spans="1:7" ht="45" x14ac:dyDescent="0.25">
      <c r="A321" s="32" t="s">
        <v>825</v>
      </c>
      <c r="B321" s="16" t="s">
        <v>824</v>
      </c>
      <c r="C321" s="17" t="s">
        <v>82</v>
      </c>
      <c r="D321" s="18">
        <v>875</v>
      </c>
      <c r="E321" s="19">
        <v>1080</v>
      </c>
      <c r="F321" s="18">
        <f t="shared" si="10"/>
        <v>945000</v>
      </c>
    </row>
    <row r="322" spans="1:7" ht="45" x14ac:dyDescent="0.25">
      <c r="A322" s="32" t="s">
        <v>823</v>
      </c>
      <c r="B322" s="16" t="s">
        <v>822</v>
      </c>
      <c r="C322" s="17" t="s">
        <v>82</v>
      </c>
      <c r="D322" s="18">
        <v>60</v>
      </c>
      <c r="E322" s="19">
        <v>3200</v>
      </c>
      <c r="F322" s="18">
        <f t="shared" si="10"/>
        <v>192000</v>
      </c>
    </row>
    <row r="323" spans="1:7" ht="30" x14ac:dyDescent="0.25">
      <c r="A323" s="32" t="s">
        <v>821</v>
      </c>
      <c r="B323" s="16" t="s">
        <v>820</v>
      </c>
      <c r="C323" s="17" t="s">
        <v>82</v>
      </c>
      <c r="D323" s="18">
        <v>33</v>
      </c>
      <c r="E323" s="19">
        <v>5050</v>
      </c>
      <c r="F323" s="18">
        <f t="shared" si="10"/>
        <v>166650</v>
      </c>
    </row>
    <row r="324" spans="1:7" ht="30" x14ac:dyDescent="0.25">
      <c r="A324" s="32" t="s">
        <v>819</v>
      </c>
      <c r="B324" s="16" t="s">
        <v>818</v>
      </c>
      <c r="C324" s="17" t="s">
        <v>82</v>
      </c>
      <c r="D324" s="18">
        <v>8</v>
      </c>
      <c r="E324" s="19">
        <v>9090</v>
      </c>
      <c r="F324" s="18">
        <f t="shared" si="10"/>
        <v>72720</v>
      </c>
    </row>
    <row r="325" spans="1:7" ht="45" x14ac:dyDescent="0.25">
      <c r="A325" s="32" t="s">
        <v>817</v>
      </c>
      <c r="B325" s="16" t="s">
        <v>816</v>
      </c>
      <c r="C325" s="17" t="s">
        <v>82</v>
      </c>
      <c r="D325" s="18">
        <v>620</v>
      </c>
      <c r="E325" s="19">
        <v>940</v>
      </c>
      <c r="F325" s="18">
        <f t="shared" si="10"/>
        <v>582800</v>
      </c>
    </row>
    <row r="326" spans="1:7" ht="45" x14ac:dyDescent="0.25">
      <c r="A326" s="32" t="s">
        <v>815</v>
      </c>
      <c r="B326" s="16" t="s">
        <v>814</v>
      </c>
      <c r="C326" s="17" t="s">
        <v>82</v>
      </c>
      <c r="D326" s="18">
        <v>620</v>
      </c>
      <c r="E326" s="19">
        <v>490</v>
      </c>
      <c r="F326" s="18">
        <f t="shared" si="10"/>
        <v>303800</v>
      </c>
    </row>
    <row r="327" spans="1:7" x14ac:dyDescent="0.25">
      <c r="A327" s="33" t="s">
        <v>66</v>
      </c>
      <c r="B327" s="34" t="s">
        <v>813</v>
      </c>
      <c r="C327" s="17"/>
      <c r="D327" s="18"/>
      <c r="E327" s="19"/>
      <c r="F327" s="36">
        <f>SUM(F320:F326)</f>
        <v>7680695</v>
      </c>
    </row>
    <row r="328" spans="1:7" x14ac:dyDescent="0.25">
      <c r="A328" s="33" t="s">
        <v>66</v>
      </c>
      <c r="B328" s="34" t="s">
        <v>812</v>
      </c>
      <c r="C328" s="17"/>
      <c r="D328" s="18"/>
      <c r="E328" s="19"/>
      <c r="F328" s="35">
        <f>SUM(F313,F318,F327)</f>
        <v>15108687</v>
      </c>
    </row>
    <row r="329" spans="1:7" s="31" customFormat="1" ht="15.75" x14ac:dyDescent="0.25">
      <c r="A329" s="25" t="s">
        <v>14</v>
      </c>
      <c r="B329" s="26" t="s">
        <v>811</v>
      </c>
      <c r="C329" s="27" t="s">
        <v>66</v>
      </c>
      <c r="D329" s="28" t="s">
        <v>66</v>
      </c>
      <c r="E329" s="29" t="s">
        <v>66</v>
      </c>
      <c r="F329" s="28" t="s">
        <v>66</v>
      </c>
      <c r="G329" s="30"/>
    </row>
    <row r="330" spans="1:7" s="31" customFormat="1" ht="15.75" x14ac:dyDescent="0.25">
      <c r="A330" s="25" t="s">
        <v>810</v>
      </c>
      <c r="B330" s="26" t="s">
        <v>809</v>
      </c>
      <c r="C330" s="27" t="s">
        <v>66</v>
      </c>
      <c r="D330" s="28" t="s">
        <v>66</v>
      </c>
      <c r="E330" s="29" t="s">
        <v>66</v>
      </c>
      <c r="F330" s="28" t="s">
        <v>66</v>
      </c>
      <c r="G330" s="30"/>
    </row>
    <row r="331" spans="1:7" ht="45" x14ac:dyDescent="0.25">
      <c r="A331" s="32" t="s">
        <v>808</v>
      </c>
      <c r="B331" s="16" t="s">
        <v>807</v>
      </c>
      <c r="C331" s="17" t="s">
        <v>82</v>
      </c>
      <c r="D331" s="18">
        <v>140</v>
      </c>
      <c r="E331" s="19">
        <v>3270</v>
      </c>
      <c r="F331" s="18">
        <f>MMULT(D331,E331)</f>
        <v>457800</v>
      </c>
    </row>
    <row r="332" spans="1:7" x14ac:dyDescent="0.25">
      <c r="A332" s="33" t="s">
        <v>66</v>
      </c>
      <c r="B332" s="34" t="s">
        <v>806</v>
      </c>
      <c r="C332" s="17"/>
      <c r="D332" s="18"/>
      <c r="E332" s="19"/>
      <c r="F332" s="35">
        <f>SUM(F331:F331)</f>
        <v>457800</v>
      </c>
    </row>
    <row r="333" spans="1:7" s="31" customFormat="1" ht="15.75" x14ac:dyDescent="0.25">
      <c r="A333" s="25" t="s">
        <v>805</v>
      </c>
      <c r="B333" s="26" t="s">
        <v>804</v>
      </c>
      <c r="C333" s="27" t="s">
        <v>66</v>
      </c>
      <c r="D333" s="28" t="s">
        <v>66</v>
      </c>
      <c r="E333" s="29" t="s">
        <v>66</v>
      </c>
      <c r="F333" s="28" t="s">
        <v>66</v>
      </c>
      <c r="G333" s="30"/>
    </row>
    <row r="334" spans="1:7" ht="30" x14ac:dyDescent="0.25">
      <c r="A334" s="32" t="s">
        <v>803</v>
      </c>
      <c r="B334" s="16" t="s">
        <v>802</v>
      </c>
      <c r="C334" s="17" t="s">
        <v>82</v>
      </c>
      <c r="D334" s="18">
        <v>12</v>
      </c>
      <c r="E334" s="19">
        <v>8250</v>
      </c>
      <c r="F334" s="18">
        <f>MMULT(D334,E334)</f>
        <v>99000</v>
      </c>
    </row>
    <row r="335" spans="1:7" ht="45" x14ac:dyDescent="0.25">
      <c r="A335" s="32" t="s">
        <v>801</v>
      </c>
      <c r="B335" s="16" t="s">
        <v>800</v>
      </c>
      <c r="C335" s="17" t="s">
        <v>82</v>
      </c>
      <c r="D335" s="18">
        <v>6</v>
      </c>
      <c r="E335" s="19">
        <v>9400</v>
      </c>
      <c r="F335" s="18">
        <f>MMULT(D335,E335)</f>
        <v>56400</v>
      </c>
    </row>
    <row r="336" spans="1:7" x14ac:dyDescent="0.25">
      <c r="A336" s="33" t="s">
        <v>66</v>
      </c>
      <c r="B336" s="34" t="s">
        <v>799</v>
      </c>
      <c r="C336" s="17"/>
      <c r="D336" s="18"/>
      <c r="E336" s="19"/>
      <c r="F336" s="35">
        <f>SUM(F334:F335)</f>
        <v>155400</v>
      </c>
    </row>
    <row r="337" spans="1:7" s="31" customFormat="1" ht="15.75" x14ac:dyDescent="0.25">
      <c r="A337" s="25" t="s">
        <v>798</v>
      </c>
      <c r="B337" s="26" t="s">
        <v>797</v>
      </c>
      <c r="C337" s="27" t="s">
        <v>66</v>
      </c>
      <c r="D337" s="28" t="s">
        <v>66</v>
      </c>
      <c r="E337" s="29" t="s">
        <v>66</v>
      </c>
      <c r="F337" s="28" t="s">
        <v>66</v>
      </c>
      <c r="G337" s="30"/>
    </row>
    <row r="338" spans="1:7" ht="30" x14ac:dyDescent="0.25">
      <c r="A338" s="32" t="s">
        <v>796</v>
      </c>
      <c r="B338" s="16" t="s">
        <v>795</v>
      </c>
      <c r="C338" s="17" t="s">
        <v>82</v>
      </c>
      <c r="D338" s="18">
        <v>365</v>
      </c>
      <c r="E338" s="19">
        <v>1560</v>
      </c>
      <c r="F338" s="18">
        <f>MMULT(D338,E338)</f>
        <v>569400</v>
      </c>
    </row>
    <row r="339" spans="1:7" ht="30" x14ac:dyDescent="0.25">
      <c r="A339" s="32" t="s">
        <v>794</v>
      </c>
      <c r="B339" s="16" t="s">
        <v>793</v>
      </c>
      <c r="C339" s="17" t="s">
        <v>82</v>
      </c>
      <c r="D339" s="18">
        <v>16</v>
      </c>
      <c r="E339" s="19">
        <v>47</v>
      </c>
      <c r="F339" s="18">
        <f>MMULT(D339,E339)</f>
        <v>752</v>
      </c>
    </row>
    <row r="340" spans="1:7" ht="30" x14ac:dyDescent="0.25">
      <c r="A340" s="32" t="s">
        <v>792</v>
      </c>
      <c r="B340" s="16" t="s">
        <v>791</v>
      </c>
      <c r="C340" s="17" t="s">
        <v>82</v>
      </c>
      <c r="D340" s="18">
        <v>60</v>
      </c>
      <c r="E340" s="19">
        <v>650</v>
      </c>
      <c r="F340" s="18">
        <f>MMULT(D340,E340)</f>
        <v>39000</v>
      </c>
    </row>
    <row r="341" spans="1:7" x14ac:dyDescent="0.25">
      <c r="A341" s="33" t="s">
        <v>66</v>
      </c>
      <c r="B341" s="34" t="s">
        <v>790</v>
      </c>
      <c r="C341" s="17"/>
      <c r="D341" s="18"/>
      <c r="E341" s="19"/>
      <c r="F341" s="35">
        <f>SUM(F338:F340)</f>
        <v>609152</v>
      </c>
    </row>
    <row r="342" spans="1:7" s="31" customFormat="1" ht="15.75" x14ac:dyDescent="0.25">
      <c r="A342" s="25" t="s">
        <v>789</v>
      </c>
      <c r="B342" s="26" t="s">
        <v>788</v>
      </c>
      <c r="C342" s="27" t="s">
        <v>66</v>
      </c>
      <c r="D342" s="28" t="s">
        <v>66</v>
      </c>
      <c r="E342" s="29" t="s">
        <v>66</v>
      </c>
      <c r="F342" s="28" t="s">
        <v>66</v>
      </c>
      <c r="G342" s="30"/>
    </row>
    <row r="343" spans="1:7" ht="60" x14ac:dyDescent="0.25">
      <c r="A343" s="32" t="s">
        <v>787</v>
      </c>
      <c r="B343" s="16" t="s">
        <v>786</v>
      </c>
      <c r="C343" s="17" t="s">
        <v>82</v>
      </c>
      <c r="D343" s="18">
        <v>45</v>
      </c>
      <c r="E343" s="19">
        <v>2150</v>
      </c>
      <c r="F343" s="18">
        <f>MMULT(D343,E343)</f>
        <v>96750</v>
      </c>
    </row>
    <row r="344" spans="1:7" x14ac:dyDescent="0.25">
      <c r="A344" s="33" t="s">
        <v>66</v>
      </c>
      <c r="B344" s="34" t="s">
        <v>785</v>
      </c>
      <c r="C344" s="17"/>
      <c r="D344" s="18"/>
      <c r="E344" s="19"/>
      <c r="F344" s="35">
        <f>SUM(F343:F343)</f>
        <v>96750</v>
      </c>
    </row>
    <row r="345" spans="1:7" s="31" customFormat="1" ht="15.75" x14ac:dyDescent="0.25">
      <c r="A345" s="25" t="s">
        <v>784</v>
      </c>
      <c r="B345" s="26" t="s">
        <v>783</v>
      </c>
      <c r="C345" s="27" t="s">
        <v>66</v>
      </c>
      <c r="D345" s="28" t="s">
        <v>66</v>
      </c>
      <c r="E345" s="29" t="s">
        <v>66</v>
      </c>
      <c r="F345" s="28" t="s">
        <v>66</v>
      </c>
      <c r="G345" s="30"/>
    </row>
    <row r="346" spans="1:7" ht="60" x14ac:dyDescent="0.25">
      <c r="A346" s="32" t="s">
        <v>782</v>
      </c>
      <c r="B346" s="16" t="s">
        <v>781</v>
      </c>
      <c r="C346" s="17" t="s">
        <v>82</v>
      </c>
      <c r="D346" s="18">
        <v>3</v>
      </c>
      <c r="E346" s="19">
        <v>40260</v>
      </c>
      <c r="F346" s="18">
        <f>MMULT(D346,E346)</f>
        <v>120780</v>
      </c>
    </row>
    <row r="347" spans="1:7" x14ac:dyDescent="0.25">
      <c r="A347" s="33" t="s">
        <v>66</v>
      </c>
      <c r="B347" s="34" t="s">
        <v>780</v>
      </c>
      <c r="C347" s="17"/>
      <c r="D347" s="18"/>
      <c r="E347" s="19"/>
      <c r="F347" s="35">
        <f>SUM(F346:F346)</f>
        <v>120780</v>
      </c>
    </row>
    <row r="348" spans="1:7" s="31" customFormat="1" ht="15.75" x14ac:dyDescent="0.25">
      <c r="A348" s="25" t="s">
        <v>779</v>
      </c>
      <c r="B348" s="26" t="s">
        <v>778</v>
      </c>
      <c r="C348" s="27" t="s">
        <v>66</v>
      </c>
      <c r="D348" s="28" t="s">
        <v>66</v>
      </c>
      <c r="E348" s="29" t="s">
        <v>66</v>
      </c>
      <c r="F348" s="28" t="s">
        <v>66</v>
      </c>
      <c r="G348" s="30"/>
    </row>
    <row r="349" spans="1:7" ht="75" x14ac:dyDescent="0.25">
      <c r="A349" s="32" t="s">
        <v>777</v>
      </c>
      <c r="B349" s="16" t="s">
        <v>776</v>
      </c>
      <c r="C349" s="17" t="s">
        <v>564</v>
      </c>
      <c r="D349" s="18">
        <v>160</v>
      </c>
      <c r="E349" s="19">
        <v>410</v>
      </c>
      <c r="F349" s="18">
        <f>MMULT(D349,E349)</f>
        <v>65600</v>
      </c>
    </row>
    <row r="350" spans="1:7" x14ac:dyDescent="0.25">
      <c r="A350" s="33" t="s">
        <v>66</v>
      </c>
      <c r="B350" s="34" t="s">
        <v>775</v>
      </c>
      <c r="C350" s="17"/>
      <c r="D350" s="18"/>
      <c r="E350" s="19"/>
      <c r="F350" s="35">
        <f>SUM(F349:F349)</f>
        <v>65600</v>
      </c>
    </row>
    <row r="351" spans="1:7" s="31" customFormat="1" ht="15.75" x14ac:dyDescent="0.25">
      <c r="A351" s="25" t="s">
        <v>774</v>
      </c>
      <c r="B351" s="26" t="s">
        <v>773</v>
      </c>
      <c r="C351" s="27" t="s">
        <v>66</v>
      </c>
      <c r="D351" s="28" t="s">
        <v>66</v>
      </c>
      <c r="E351" s="29" t="s">
        <v>66</v>
      </c>
      <c r="F351" s="28" t="s">
        <v>66</v>
      </c>
      <c r="G351" s="30"/>
    </row>
    <row r="352" spans="1:7" ht="60" x14ac:dyDescent="0.25">
      <c r="A352" s="32" t="s">
        <v>772</v>
      </c>
      <c r="B352" s="16" t="s">
        <v>771</v>
      </c>
      <c r="C352" s="17" t="s">
        <v>564</v>
      </c>
      <c r="D352" s="18">
        <v>180</v>
      </c>
      <c r="E352" s="19">
        <v>4500</v>
      </c>
      <c r="F352" s="18">
        <f>MMULT(D352,E352)</f>
        <v>810000</v>
      </c>
    </row>
    <row r="353" spans="1:7" x14ac:dyDescent="0.25">
      <c r="A353" s="33" t="s">
        <v>66</v>
      </c>
      <c r="B353" s="34" t="s">
        <v>770</v>
      </c>
      <c r="C353" s="17"/>
      <c r="D353" s="18"/>
      <c r="E353" s="19"/>
      <c r="F353" s="35">
        <f>SUM(F352:F352)</f>
        <v>810000</v>
      </c>
    </row>
    <row r="354" spans="1:7" x14ac:dyDescent="0.25">
      <c r="A354" s="33" t="s">
        <v>66</v>
      </c>
      <c r="B354" s="34" t="s">
        <v>769</v>
      </c>
      <c r="C354" s="17"/>
      <c r="D354" s="18"/>
      <c r="E354" s="19"/>
      <c r="F354" s="35">
        <f>SUM(F332,F336,F341,F344,F347,F350,F353)</f>
        <v>2315482</v>
      </c>
    </row>
    <row r="355" spans="1:7" s="31" customFormat="1" ht="15.75" x14ac:dyDescent="0.25">
      <c r="A355" s="25" t="s">
        <v>16</v>
      </c>
      <c r="B355" s="26" t="s">
        <v>17</v>
      </c>
      <c r="C355" s="27" t="s">
        <v>66</v>
      </c>
      <c r="D355" s="28" t="s">
        <v>66</v>
      </c>
      <c r="E355" s="29" t="s">
        <v>66</v>
      </c>
      <c r="F355" s="28" t="s">
        <v>66</v>
      </c>
      <c r="G355" s="30"/>
    </row>
    <row r="356" spans="1:7" s="31" customFormat="1" ht="15.75" x14ac:dyDescent="0.25">
      <c r="A356" s="25" t="s">
        <v>768</v>
      </c>
      <c r="B356" s="26" t="s">
        <v>767</v>
      </c>
      <c r="C356" s="27" t="s">
        <v>66</v>
      </c>
      <c r="D356" s="28" t="s">
        <v>66</v>
      </c>
      <c r="E356" s="29" t="s">
        <v>66</v>
      </c>
      <c r="F356" s="28" t="s">
        <v>66</v>
      </c>
      <c r="G356" s="30"/>
    </row>
    <row r="357" spans="1:7" ht="60" x14ac:dyDescent="0.25">
      <c r="A357" s="32" t="s">
        <v>766</v>
      </c>
      <c r="B357" s="16" t="s">
        <v>765</v>
      </c>
      <c r="C357" s="17" t="s">
        <v>161</v>
      </c>
      <c r="D357" s="18">
        <v>385</v>
      </c>
      <c r="E357" s="19">
        <v>480</v>
      </c>
      <c r="F357" s="18">
        <f>MMULT(D357,E357)</f>
        <v>184800</v>
      </c>
    </row>
    <row r="358" spans="1:7" ht="30" x14ac:dyDescent="0.25">
      <c r="A358" s="32" t="s">
        <v>764</v>
      </c>
      <c r="B358" s="16" t="s">
        <v>763</v>
      </c>
      <c r="C358" s="17" t="s">
        <v>161</v>
      </c>
      <c r="D358" s="18">
        <v>95</v>
      </c>
      <c r="E358" s="19">
        <v>300</v>
      </c>
      <c r="F358" s="18">
        <f>MMULT(D358,E358)</f>
        <v>28500</v>
      </c>
    </row>
    <row r="359" spans="1:7" ht="30" x14ac:dyDescent="0.25">
      <c r="A359" s="32" t="s">
        <v>762</v>
      </c>
      <c r="B359" s="16" t="s">
        <v>761</v>
      </c>
      <c r="C359" s="17" t="s">
        <v>161</v>
      </c>
      <c r="D359" s="18">
        <v>300</v>
      </c>
      <c r="E359" s="19">
        <v>525</v>
      </c>
      <c r="F359" s="18">
        <f>MMULT(D359,E359)</f>
        <v>157500</v>
      </c>
    </row>
    <row r="360" spans="1:7" x14ac:dyDescent="0.25">
      <c r="A360" s="33" t="s">
        <v>66</v>
      </c>
      <c r="B360" s="34" t="s">
        <v>760</v>
      </c>
      <c r="C360" s="17"/>
      <c r="D360" s="18"/>
      <c r="E360" s="19"/>
      <c r="F360" s="35">
        <f>SUM(F357:F359)</f>
        <v>370800</v>
      </c>
    </row>
    <row r="361" spans="1:7" x14ac:dyDescent="0.25">
      <c r="A361" s="33" t="s">
        <v>66</v>
      </c>
      <c r="B361" s="34" t="s">
        <v>759</v>
      </c>
      <c r="C361" s="17"/>
      <c r="D361" s="18"/>
      <c r="E361" s="19"/>
      <c r="F361" s="35">
        <f>SUM(F360)</f>
        <v>370800</v>
      </c>
    </row>
    <row r="362" spans="1:7" s="31" customFormat="1" ht="15.75" x14ac:dyDescent="0.25">
      <c r="A362" s="25" t="s">
        <v>42</v>
      </c>
      <c r="B362" s="26" t="s">
        <v>43</v>
      </c>
      <c r="C362" s="27" t="s">
        <v>66</v>
      </c>
      <c r="D362" s="28" t="s">
        <v>66</v>
      </c>
      <c r="E362" s="29" t="s">
        <v>66</v>
      </c>
      <c r="F362" s="28" t="s">
        <v>66</v>
      </c>
      <c r="G362" s="30"/>
    </row>
    <row r="363" spans="1:7" s="31" customFormat="1" ht="15.75" x14ac:dyDescent="0.25">
      <c r="A363" s="25" t="s">
        <v>758</v>
      </c>
      <c r="B363" s="26" t="s">
        <v>757</v>
      </c>
      <c r="C363" s="27" t="s">
        <v>66</v>
      </c>
      <c r="D363" s="28" t="s">
        <v>66</v>
      </c>
      <c r="E363" s="29" t="s">
        <v>66</v>
      </c>
      <c r="F363" s="28" t="s">
        <v>66</v>
      </c>
      <c r="G363" s="30"/>
    </row>
    <row r="364" spans="1:7" ht="105" x14ac:dyDescent="0.25">
      <c r="A364" s="32" t="s">
        <v>756</v>
      </c>
      <c r="B364" s="16" t="s">
        <v>755</v>
      </c>
      <c r="C364" s="17"/>
      <c r="D364" s="18"/>
      <c r="E364" s="19"/>
      <c r="F364" s="18"/>
    </row>
    <row r="365" spans="1:7" ht="30" x14ac:dyDescent="0.25">
      <c r="A365" s="32" t="s">
        <v>754</v>
      </c>
      <c r="B365" s="16" t="s">
        <v>753</v>
      </c>
      <c r="C365" s="17"/>
      <c r="D365" s="18"/>
      <c r="E365" s="19"/>
      <c r="F365" s="18"/>
    </row>
    <row r="366" spans="1:7" x14ac:dyDescent="0.25">
      <c r="A366" s="32" t="s">
        <v>752</v>
      </c>
      <c r="B366" s="16" t="s">
        <v>751</v>
      </c>
      <c r="C366" s="17" t="s">
        <v>82</v>
      </c>
      <c r="D366" s="18">
        <v>2</v>
      </c>
      <c r="E366" s="19">
        <v>52500</v>
      </c>
      <c r="F366" s="18">
        <f>MMULT(D366,E366)</f>
        <v>105000</v>
      </c>
    </row>
    <row r="367" spans="1:7" x14ac:dyDescent="0.25">
      <c r="A367" s="32" t="s">
        <v>750</v>
      </c>
      <c r="B367" s="16" t="s">
        <v>749</v>
      </c>
      <c r="C367" s="17" t="s">
        <v>82</v>
      </c>
      <c r="D367" s="18">
        <v>15</v>
      </c>
      <c r="E367" s="19">
        <v>91100</v>
      </c>
      <c r="F367" s="18">
        <f>MMULT(D367,E367)</f>
        <v>1366500</v>
      </c>
    </row>
    <row r="368" spans="1:7" ht="30" x14ac:dyDescent="0.25">
      <c r="A368" s="32" t="s">
        <v>748</v>
      </c>
      <c r="B368" s="16" t="s">
        <v>747</v>
      </c>
      <c r="C368" s="17" t="s">
        <v>82</v>
      </c>
      <c r="D368" s="18">
        <v>17</v>
      </c>
      <c r="E368" s="19">
        <v>23500</v>
      </c>
      <c r="F368" s="18">
        <f>MMULT(D368,E368)</f>
        <v>399500</v>
      </c>
    </row>
    <row r="369" spans="1:7" ht="45" x14ac:dyDescent="0.25">
      <c r="A369" s="32" t="s">
        <v>746</v>
      </c>
      <c r="B369" s="16" t="s">
        <v>745</v>
      </c>
      <c r="C369" s="17" t="s">
        <v>82</v>
      </c>
      <c r="D369" s="18">
        <v>17</v>
      </c>
      <c r="E369" s="19">
        <v>150</v>
      </c>
      <c r="F369" s="18">
        <f>MMULT(D369,E369)</f>
        <v>2550</v>
      </c>
    </row>
    <row r="370" spans="1:7" x14ac:dyDescent="0.25">
      <c r="A370" s="32" t="s">
        <v>744</v>
      </c>
      <c r="B370" s="16" t="s">
        <v>743</v>
      </c>
      <c r="C370" s="17" t="s">
        <v>82</v>
      </c>
      <c r="D370" s="18">
        <v>17</v>
      </c>
      <c r="E370" s="19">
        <v>1950</v>
      </c>
      <c r="F370" s="18">
        <f>MMULT(D370,E370)</f>
        <v>33150</v>
      </c>
    </row>
    <row r="371" spans="1:7" x14ac:dyDescent="0.25">
      <c r="A371" s="33" t="s">
        <v>66</v>
      </c>
      <c r="B371" s="34" t="s">
        <v>742</v>
      </c>
      <c r="C371" s="17"/>
      <c r="D371" s="18"/>
      <c r="E371" s="19"/>
      <c r="F371" s="35">
        <f>SUM(F364:F370)</f>
        <v>1906700</v>
      </c>
    </row>
    <row r="372" spans="1:7" x14ac:dyDescent="0.25">
      <c r="A372" s="33" t="s">
        <v>66</v>
      </c>
      <c r="B372" s="34" t="s">
        <v>741</v>
      </c>
      <c r="C372" s="17"/>
      <c r="D372" s="18"/>
      <c r="E372" s="19"/>
      <c r="F372" s="35">
        <f>SUM(F371)</f>
        <v>1906700</v>
      </c>
    </row>
    <row r="373" spans="1:7" s="31" customFormat="1" ht="15.75" x14ac:dyDescent="0.25">
      <c r="A373" s="25" t="s">
        <v>18</v>
      </c>
      <c r="B373" s="26" t="s">
        <v>19</v>
      </c>
      <c r="C373" s="27" t="s">
        <v>66</v>
      </c>
      <c r="D373" s="28" t="s">
        <v>66</v>
      </c>
      <c r="E373" s="29" t="s">
        <v>66</v>
      </c>
      <c r="F373" s="28" t="s">
        <v>66</v>
      </c>
      <c r="G373" s="30"/>
    </row>
    <row r="374" spans="1:7" s="31" customFormat="1" ht="15.75" x14ac:dyDescent="0.25">
      <c r="A374" s="25" t="s">
        <v>740</v>
      </c>
      <c r="B374" s="26" t="s">
        <v>739</v>
      </c>
      <c r="C374" s="27" t="s">
        <v>66</v>
      </c>
      <c r="D374" s="28" t="s">
        <v>66</v>
      </c>
      <c r="E374" s="29" t="s">
        <v>66</v>
      </c>
      <c r="F374" s="28" t="s">
        <v>66</v>
      </c>
      <c r="G374" s="30"/>
    </row>
    <row r="375" spans="1:7" ht="60" x14ac:dyDescent="0.25">
      <c r="A375" s="32" t="s">
        <v>738</v>
      </c>
      <c r="B375" s="16" t="s">
        <v>737</v>
      </c>
      <c r="C375" s="17" t="s">
        <v>82</v>
      </c>
      <c r="D375" s="18">
        <v>23</v>
      </c>
      <c r="E375" s="19">
        <v>620</v>
      </c>
      <c r="F375" s="18">
        <f t="shared" ref="F375:F394" si="11">MMULT(D375,E375)</f>
        <v>14260</v>
      </c>
    </row>
    <row r="376" spans="1:7" ht="60" x14ac:dyDescent="0.25">
      <c r="A376" s="32" t="s">
        <v>736</v>
      </c>
      <c r="B376" s="16" t="s">
        <v>735</v>
      </c>
      <c r="C376" s="17" t="s">
        <v>82</v>
      </c>
      <c r="D376" s="18">
        <v>19</v>
      </c>
      <c r="E376" s="19">
        <v>730</v>
      </c>
      <c r="F376" s="18">
        <f t="shared" si="11"/>
        <v>13870</v>
      </c>
    </row>
    <row r="377" spans="1:7" ht="45" x14ac:dyDescent="0.25">
      <c r="A377" s="32" t="s">
        <v>734</v>
      </c>
      <c r="B377" s="16" t="s">
        <v>733</v>
      </c>
      <c r="C377" s="17" t="s">
        <v>82</v>
      </c>
      <c r="D377" s="18">
        <v>28</v>
      </c>
      <c r="E377" s="19">
        <v>1810</v>
      </c>
      <c r="F377" s="18">
        <f t="shared" si="11"/>
        <v>50680</v>
      </c>
    </row>
    <row r="378" spans="1:7" ht="45" x14ac:dyDescent="0.25">
      <c r="A378" s="32" t="s">
        <v>732</v>
      </c>
      <c r="B378" s="16" t="s">
        <v>731</v>
      </c>
      <c r="C378" s="17" t="s">
        <v>82</v>
      </c>
      <c r="D378" s="18">
        <v>24</v>
      </c>
      <c r="E378" s="19">
        <v>2520</v>
      </c>
      <c r="F378" s="18">
        <f t="shared" si="11"/>
        <v>60480</v>
      </c>
    </row>
    <row r="379" spans="1:7" x14ac:dyDescent="0.25">
      <c r="A379" s="32" t="s">
        <v>730</v>
      </c>
      <c r="B379" s="16" t="s">
        <v>729</v>
      </c>
      <c r="C379" s="17" t="s">
        <v>82</v>
      </c>
      <c r="D379" s="18">
        <v>10</v>
      </c>
      <c r="E379" s="19">
        <v>390</v>
      </c>
      <c r="F379" s="18">
        <f t="shared" si="11"/>
        <v>3900</v>
      </c>
    </row>
    <row r="380" spans="1:7" x14ac:dyDescent="0.25">
      <c r="A380" s="32" t="s">
        <v>728</v>
      </c>
      <c r="B380" s="16" t="s">
        <v>727</v>
      </c>
      <c r="C380" s="17" t="s">
        <v>82</v>
      </c>
      <c r="D380" s="18">
        <v>60</v>
      </c>
      <c r="E380" s="19">
        <v>550</v>
      </c>
      <c r="F380" s="18">
        <f t="shared" si="11"/>
        <v>33000</v>
      </c>
    </row>
    <row r="381" spans="1:7" x14ac:dyDescent="0.25">
      <c r="A381" s="32" t="s">
        <v>726</v>
      </c>
      <c r="B381" s="16" t="s">
        <v>725</v>
      </c>
      <c r="C381" s="17" t="s">
        <v>82</v>
      </c>
      <c r="D381" s="18">
        <v>39</v>
      </c>
      <c r="E381" s="19">
        <v>700</v>
      </c>
      <c r="F381" s="18">
        <f t="shared" si="11"/>
        <v>27300</v>
      </c>
    </row>
    <row r="382" spans="1:7" ht="30" x14ac:dyDescent="0.25">
      <c r="A382" s="32" t="s">
        <v>724</v>
      </c>
      <c r="B382" s="16" t="s">
        <v>723</v>
      </c>
      <c r="C382" s="17" t="s">
        <v>124</v>
      </c>
      <c r="D382" s="18">
        <v>105</v>
      </c>
      <c r="E382" s="19">
        <v>245</v>
      </c>
      <c r="F382" s="18">
        <f t="shared" si="11"/>
        <v>25725</v>
      </c>
    </row>
    <row r="383" spans="1:7" x14ac:dyDescent="0.25">
      <c r="A383" s="32" t="s">
        <v>722</v>
      </c>
      <c r="B383" s="16" t="s">
        <v>721</v>
      </c>
      <c r="C383" s="17" t="s">
        <v>564</v>
      </c>
      <c r="D383" s="18">
        <v>5000</v>
      </c>
      <c r="E383" s="19">
        <v>14.2</v>
      </c>
      <c r="F383" s="18">
        <f t="shared" si="11"/>
        <v>71000</v>
      </c>
    </row>
    <row r="384" spans="1:7" x14ac:dyDescent="0.25">
      <c r="A384" s="32" t="s">
        <v>720</v>
      </c>
      <c r="B384" s="16" t="s">
        <v>719</v>
      </c>
      <c r="C384" s="17" t="s">
        <v>564</v>
      </c>
      <c r="D384" s="18">
        <v>42000</v>
      </c>
      <c r="E384" s="19">
        <v>19</v>
      </c>
      <c r="F384" s="18">
        <f t="shared" si="11"/>
        <v>798000</v>
      </c>
    </row>
    <row r="385" spans="1:7" x14ac:dyDescent="0.25">
      <c r="A385" s="32" t="s">
        <v>718</v>
      </c>
      <c r="B385" s="16" t="s">
        <v>717</v>
      </c>
      <c r="C385" s="17" t="s">
        <v>564</v>
      </c>
      <c r="D385" s="18">
        <v>14410</v>
      </c>
      <c r="E385" s="19">
        <v>12.3</v>
      </c>
      <c r="F385" s="18">
        <f t="shared" si="11"/>
        <v>177243</v>
      </c>
    </row>
    <row r="386" spans="1:7" ht="30" x14ac:dyDescent="0.25">
      <c r="A386" s="32" t="s">
        <v>716</v>
      </c>
      <c r="B386" s="16" t="s">
        <v>715</v>
      </c>
      <c r="C386" s="17" t="s">
        <v>564</v>
      </c>
      <c r="D386" s="18">
        <v>54890</v>
      </c>
      <c r="E386" s="19">
        <v>30</v>
      </c>
      <c r="F386" s="18">
        <f t="shared" si="11"/>
        <v>1646700</v>
      </c>
    </row>
    <row r="387" spans="1:7" x14ac:dyDescent="0.25">
      <c r="A387" s="32" t="s">
        <v>714</v>
      </c>
      <c r="B387" s="16" t="s">
        <v>713</v>
      </c>
      <c r="C387" s="17" t="s">
        <v>161</v>
      </c>
      <c r="D387" s="18">
        <v>26600</v>
      </c>
      <c r="E387" s="19">
        <v>17</v>
      </c>
      <c r="F387" s="18">
        <f t="shared" si="11"/>
        <v>452200</v>
      </c>
    </row>
    <row r="388" spans="1:7" x14ac:dyDescent="0.25">
      <c r="A388" s="32" t="s">
        <v>712</v>
      </c>
      <c r="B388" s="16" t="s">
        <v>711</v>
      </c>
      <c r="C388" s="17" t="s">
        <v>564</v>
      </c>
      <c r="D388" s="18">
        <v>35000</v>
      </c>
      <c r="E388" s="19">
        <v>18.7</v>
      </c>
      <c r="F388" s="18">
        <f t="shared" si="11"/>
        <v>654500</v>
      </c>
    </row>
    <row r="389" spans="1:7" x14ac:dyDescent="0.25">
      <c r="A389" s="32" t="s">
        <v>710</v>
      </c>
      <c r="B389" s="16" t="s">
        <v>709</v>
      </c>
      <c r="C389" s="17" t="s">
        <v>161</v>
      </c>
      <c r="D389" s="18">
        <v>3000</v>
      </c>
      <c r="E389" s="19">
        <v>65</v>
      </c>
      <c r="F389" s="18">
        <f t="shared" si="11"/>
        <v>195000</v>
      </c>
    </row>
    <row r="390" spans="1:7" ht="30" x14ac:dyDescent="0.25">
      <c r="A390" s="32" t="s">
        <v>708</v>
      </c>
      <c r="B390" s="16" t="s">
        <v>707</v>
      </c>
      <c r="C390" s="17" t="s">
        <v>161</v>
      </c>
      <c r="D390" s="18">
        <v>520</v>
      </c>
      <c r="E390" s="19">
        <v>94</v>
      </c>
      <c r="F390" s="18">
        <f t="shared" si="11"/>
        <v>48880</v>
      </c>
    </row>
    <row r="391" spans="1:7" x14ac:dyDescent="0.25">
      <c r="A391" s="32" t="s">
        <v>706</v>
      </c>
      <c r="B391" s="16" t="s">
        <v>705</v>
      </c>
      <c r="C391" s="17" t="s">
        <v>127</v>
      </c>
      <c r="D391" s="18">
        <v>24</v>
      </c>
      <c r="E391" s="19">
        <v>2500</v>
      </c>
      <c r="F391" s="18">
        <f t="shared" si="11"/>
        <v>60000</v>
      </c>
    </row>
    <row r="392" spans="1:7" ht="30" x14ac:dyDescent="0.25">
      <c r="A392" s="32" t="s">
        <v>704</v>
      </c>
      <c r="B392" s="16" t="s">
        <v>703</v>
      </c>
      <c r="C392" s="17" t="s">
        <v>564</v>
      </c>
      <c r="D392" s="18">
        <v>700</v>
      </c>
      <c r="E392" s="19">
        <v>306.24</v>
      </c>
      <c r="F392" s="18">
        <f t="shared" si="11"/>
        <v>214368</v>
      </c>
    </row>
    <row r="393" spans="1:7" ht="30" x14ac:dyDescent="0.25">
      <c r="A393" s="32" t="s">
        <v>702</v>
      </c>
      <c r="B393" s="16" t="s">
        <v>701</v>
      </c>
      <c r="C393" s="17" t="s">
        <v>161</v>
      </c>
      <c r="D393" s="18">
        <v>1630</v>
      </c>
      <c r="E393" s="19">
        <v>51</v>
      </c>
      <c r="F393" s="18">
        <f t="shared" si="11"/>
        <v>83130</v>
      </c>
    </row>
    <row r="394" spans="1:7" ht="30" x14ac:dyDescent="0.25">
      <c r="A394" s="32" t="s">
        <v>700</v>
      </c>
      <c r="B394" s="16" t="s">
        <v>699</v>
      </c>
      <c r="C394" s="17" t="s">
        <v>161</v>
      </c>
      <c r="D394" s="18">
        <v>2600</v>
      </c>
      <c r="E394" s="19">
        <v>160</v>
      </c>
      <c r="F394" s="18">
        <f t="shared" si="11"/>
        <v>416000</v>
      </c>
    </row>
    <row r="395" spans="1:7" x14ac:dyDescent="0.25">
      <c r="A395" s="33" t="s">
        <v>66</v>
      </c>
      <c r="B395" s="34" t="s">
        <v>698</v>
      </c>
      <c r="C395" s="17"/>
      <c r="D395" s="18"/>
      <c r="E395" s="19"/>
      <c r="F395" s="35">
        <f>SUM(F375:F394)</f>
        <v>5046236</v>
      </c>
    </row>
    <row r="396" spans="1:7" s="31" customFormat="1" ht="15.75" x14ac:dyDescent="0.25">
      <c r="A396" s="25" t="s">
        <v>697</v>
      </c>
      <c r="B396" s="26" t="s">
        <v>7</v>
      </c>
      <c r="C396" s="27" t="s">
        <v>66</v>
      </c>
      <c r="D396" s="28" t="s">
        <v>66</v>
      </c>
      <c r="E396" s="29" t="s">
        <v>66</v>
      </c>
      <c r="F396" s="28" t="s">
        <v>66</v>
      </c>
      <c r="G396" s="30"/>
    </row>
    <row r="397" spans="1:7" ht="30" x14ac:dyDescent="0.25">
      <c r="A397" s="32" t="s">
        <v>696</v>
      </c>
      <c r="B397" s="16" t="s">
        <v>695</v>
      </c>
      <c r="C397" s="17" t="s">
        <v>124</v>
      </c>
      <c r="D397" s="18">
        <v>3000</v>
      </c>
      <c r="E397" s="19">
        <v>39</v>
      </c>
      <c r="F397" s="18">
        <f>MMULT(D397,E397)</f>
        <v>117000</v>
      </c>
    </row>
    <row r="398" spans="1:7" ht="30" x14ac:dyDescent="0.25">
      <c r="A398" s="32" t="s">
        <v>694</v>
      </c>
      <c r="B398" s="16" t="s">
        <v>693</v>
      </c>
      <c r="C398" s="17" t="s">
        <v>124</v>
      </c>
      <c r="D398" s="18">
        <v>45000</v>
      </c>
      <c r="E398" s="19">
        <v>35</v>
      </c>
      <c r="F398" s="18">
        <f>MMULT(D398,E398)</f>
        <v>1575000</v>
      </c>
    </row>
    <row r="399" spans="1:7" x14ac:dyDescent="0.25">
      <c r="A399" s="32" t="s">
        <v>692</v>
      </c>
      <c r="B399" s="16" t="s">
        <v>691</v>
      </c>
      <c r="C399" s="17" t="s">
        <v>564</v>
      </c>
      <c r="D399" s="18">
        <v>120290</v>
      </c>
      <c r="E399" s="19">
        <v>6</v>
      </c>
      <c r="F399" s="18">
        <f>MMULT(D399,E399)</f>
        <v>721740</v>
      </c>
    </row>
    <row r="400" spans="1:7" x14ac:dyDescent="0.25">
      <c r="A400" s="33" t="s">
        <v>66</v>
      </c>
      <c r="B400" s="34" t="s">
        <v>690</v>
      </c>
      <c r="C400" s="17"/>
      <c r="D400" s="18"/>
      <c r="E400" s="19"/>
      <c r="F400" s="35">
        <f>SUM(F397:F399)</f>
        <v>2413740</v>
      </c>
    </row>
    <row r="401" spans="1:7" s="31" customFormat="1" ht="15.75" x14ac:dyDescent="0.25">
      <c r="A401" s="25" t="s">
        <v>689</v>
      </c>
      <c r="B401" s="26" t="s">
        <v>688</v>
      </c>
      <c r="C401" s="27" t="s">
        <v>66</v>
      </c>
      <c r="D401" s="28" t="s">
        <v>66</v>
      </c>
      <c r="E401" s="29" t="s">
        <v>66</v>
      </c>
      <c r="F401" s="28" t="s">
        <v>66</v>
      </c>
      <c r="G401" s="30"/>
    </row>
    <row r="402" spans="1:7" ht="30" x14ac:dyDescent="0.25">
      <c r="A402" s="32" t="s">
        <v>687</v>
      </c>
      <c r="B402" s="16" t="s">
        <v>686</v>
      </c>
      <c r="C402" s="17" t="s">
        <v>124</v>
      </c>
      <c r="D402" s="18">
        <v>26000</v>
      </c>
      <c r="E402" s="19">
        <v>186</v>
      </c>
      <c r="F402" s="18">
        <f>MMULT(D402,E402)</f>
        <v>4836000</v>
      </c>
    </row>
    <row r="403" spans="1:7" x14ac:dyDescent="0.25">
      <c r="A403" s="33" t="s">
        <v>66</v>
      </c>
      <c r="B403" s="34" t="s">
        <v>685</v>
      </c>
      <c r="C403" s="17"/>
      <c r="D403" s="18"/>
      <c r="E403" s="19"/>
      <c r="F403" s="35">
        <f>SUM(F402:F402)</f>
        <v>4836000</v>
      </c>
    </row>
    <row r="404" spans="1:7" s="31" customFormat="1" ht="15.75" x14ac:dyDescent="0.25">
      <c r="A404" s="25" t="s">
        <v>684</v>
      </c>
      <c r="B404" s="26" t="s">
        <v>683</v>
      </c>
      <c r="C404" s="27" t="s">
        <v>66</v>
      </c>
      <c r="D404" s="28" t="s">
        <v>66</v>
      </c>
      <c r="E404" s="29" t="s">
        <v>66</v>
      </c>
      <c r="F404" s="28" t="s">
        <v>66</v>
      </c>
      <c r="G404" s="30"/>
    </row>
    <row r="405" spans="1:7" x14ac:dyDescent="0.25">
      <c r="A405" s="32" t="s">
        <v>682</v>
      </c>
      <c r="B405" s="16" t="s">
        <v>681</v>
      </c>
      <c r="C405" s="17" t="s">
        <v>564</v>
      </c>
      <c r="D405" s="18">
        <v>102266</v>
      </c>
      <c r="E405" s="19">
        <v>2.2000000000000002</v>
      </c>
      <c r="F405" s="18">
        <f t="shared" ref="F405:F419" si="12">MMULT(D405,E405)</f>
        <v>224985.2</v>
      </c>
    </row>
    <row r="406" spans="1:7" x14ac:dyDescent="0.25">
      <c r="A406" s="32" t="s">
        <v>680</v>
      </c>
      <c r="B406" s="16" t="s">
        <v>679</v>
      </c>
      <c r="C406" s="17" t="s">
        <v>564</v>
      </c>
      <c r="D406" s="18">
        <v>397483</v>
      </c>
      <c r="E406" s="19">
        <v>2</v>
      </c>
      <c r="F406" s="18">
        <f t="shared" si="12"/>
        <v>794966</v>
      </c>
    </row>
    <row r="407" spans="1:7" ht="30" x14ac:dyDescent="0.25">
      <c r="A407" s="32" t="s">
        <v>678</v>
      </c>
      <c r="B407" s="16" t="s">
        <v>677</v>
      </c>
      <c r="C407" s="17" t="s">
        <v>564</v>
      </c>
      <c r="D407" s="18">
        <v>21216</v>
      </c>
      <c r="E407" s="19">
        <v>48</v>
      </c>
      <c r="F407" s="18">
        <f t="shared" si="12"/>
        <v>1018368</v>
      </c>
    </row>
    <row r="408" spans="1:7" ht="30" x14ac:dyDescent="0.25">
      <c r="A408" s="32" t="s">
        <v>676</v>
      </c>
      <c r="B408" s="16" t="s">
        <v>675</v>
      </c>
      <c r="C408" s="17" t="s">
        <v>564</v>
      </c>
      <c r="D408" s="18">
        <v>178029</v>
      </c>
      <c r="E408" s="19">
        <v>57</v>
      </c>
      <c r="F408" s="18">
        <f t="shared" si="12"/>
        <v>10147653</v>
      </c>
    </row>
    <row r="409" spans="1:7" ht="30" x14ac:dyDescent="0.25">
      <c r="A409" s="32" t="s">
        <v>674</v>
      </c>
      <c r="B409" s="16" t="s">
        <v>673</v>
      </c>
      <c r="C409" s="17" t="s">
        <v>564</v>
      </c>
      <c r="D409" s="18">
        <v>184951</v>
      </c>
      <c r="E409" s="19">
        <v>66</v>
      </c>
      <c r="F409" s="18">
        <f t="shared" si="12"/>
        <v>12206766</v>
      </c>
    </row>
    <row r="410" spans="1:7" ht="30" x14ac:dyDescent="0.25">
      <c r="A410" s="32" t="s">
        <v>672</v>
      </c>
      <c r="B410" s="16" t="s">
        <v>671</v>
      </c>
      <c r="C410" s="17" t="s">
        <v>564</v>
      </c>
      <c r="D410" s="18">
        <v>3812</v>
      </c>
      <c r="E410" s="19">
        <v>46</v>
      </c>
      <c r="F410" s="18">
        <f t="shared" si="12"/>
        <v>175352</v>
      </c>
    </row>
    <row r="411" spans="1:7" ht="30" x14ac:dyDescent="0.25">
      <c r="A411" s="32" t="s">
        <v>670</v>
      </c>
      <c r="B411" s="16" t="s">
        <v>669</v>
      </c>
      <c r="C411" s="17" t="s">
        <v>564</v>
      </c>
      <c r="D411" s="18">
        <v>16700</v>
      </c>
      <c r="E411" s="19">
        <v>48</v>
      </c>
      <c r="F411" s="18">
        <f t="shared" si="12"/>
        <v>801600</v>
      </c>
    </row>
    <row r="412" spans="1:7" ht="30" x14ac:dyDescent="0.25">
      <c r="A412" s="32" t="s">
        <v>668</v>
      </c>
      <c r="B412" s="16" t="s">
        <v>667</v>
      </c>
      <c r="C412" s="17" t="s">
        <v>564</v>
      </c>
      <c r="D412" s="18">
        <v>63994</v>
      </c>
      <c r="E412" s="19">
        <v>45</v>
      </c>
      <c r="F412" s="18">
        <f t="shared" si="12"/>
        <v>2879730</v>
      </c>
    </row>
    <row r="413" spans="1:7" ht="30" x14ac:dyDescent="0.25">
      <c r="A413" s="32" t="s">
        <v>666</v>
      </c>
      <c r="B413" s="16" t="s">
        <v>665</v>
      </c>
      <c r="C413" s="17" t="s">
        <v>564</v>
      </c>
      <c r="D413" s="18">
        <v>13428</v>
      </c>
      <c r="E413" s="19">
        <v>56</v>
      </c>
      <c r="F413" s="18">
        <f t="shared" si="12"/>
        <v>751968</v>
      </c>
    </row>
    <row r="414" spans="1:7" ht="30" x14ac:dyDescent="0.25">
      <c r="A414" s="32" t="s">
        <v>664</v>
      </c>
      <c r="B414" s="16" t="s">
        <v>663</v>
      </c>
      <c r="C414" s="17" t="s">
        <v>564</v>
      </c>
      <c r="D414" s="18">
        <v>6139</v>
      </c>
      <c r="E414" s="19">
        <v>65</v>
      </c>
      <c r="F414" s="18">
        <f t="shared" si="12"/>
        <v>399035</v>
      </c>
    </row>
    <row r="415" spans="1:7" x14ac:dyDescent="0.25">
      <c r="A415" s="32" t="s">
        <v>662</v>
      </c>
      <c r="B415" s="16" t="s">
        <v>661</v>
      </c>
      <c r="C415" s="17" t="s">
        <v>656</v>
      </c>
      <c r="D415" s="18">
        <v>2735</v>
      </c>
      <c r="E415" s="19">
        <v>120</v>
      </c>
      <c r="F415" s="18">
        <f t="shared" si="12"/>
        <v>328200</v>
      </c>
    </row>
    <row r="416" spans="1:7" ht="30" x14ac:dyDescent="0.25">
      <c r="A416" s="32" t="s">
        <v>660</v>
      </c>
      <c r="B416" s="16" t="s">
        <v>659</v>
      </c>
      <c r="C416" s="17" t="s">
        <v>656</v>
      </c>
      <c r="D416" s="18">
        <v>22660</v>
      </c>
      <c r="E416" s="19">
        <v>26</v>
      </c>
      <c r="F416" s="18">
        <f t="shared" si="12"/>
        <v>589160</v>
      </c>
    </row>
    <row r="417" spans="1:7" x14ac:dyDescent="0.25">
      <c r="A417" s="32" t="s">
        <v>658</v>
      </c>
      <c r="B417" s="16" t="s">
        <v>657</v>
      </c>
      <c r="C417" s="17" t="s">
        <v>656</v>
      </c>
      <c r="D417" s="18">
        <v>1092</v>
      </c>
      <c r="E417" s="19">
        <v>40</v>
      </c>
      <c r="F417" s="18">
        <f t="shared" si="12"/>
        <v>43680</v>
      </c>
    </row>
    <row r="418" spans="1:7" ht="45" x14ac:dyDescent="0.25">
      <c r="A418" s="32" t="s">
        <v>655</v>
      </c>
      <c r="B418" s="16" t="s">
        <v>654</v>
      </c>
      <c r="C418" s="17" t="s">
        <v>564</v>
      </c>
      <c r="D418" s="18">
        <v>11376</v>
      </c>
      <c r="E418" s="19">
        <v>57</v>
      </c>
      <c r="F418" s="18">
        <f t="shared" si="12"/>
        <v>648432</v>
      </c>
    </row>
    <row r="419" spans="1:7" ht="60" x14ac:dyDescent="0.25">
      <c r="A419" s="32" t="s">
        <v>653</v>
      </c>
      <c r="B419" s="16" t="s">
        <v>652</v>
      </c>
      <c r="C419" s="17" t="s">
        <v>564</v>
      </c>
      <c r="D419" s="18">
        <v>717</v>
      </c>
      <c r="E419" s="19">
        <v>50</v>
      </c>
      <c r="F419" s="18">
        <f t="shared" si="12"/>
        <v>35850</v>
      </c>
    </row>
    <row r="420" spans="1:7" x14ac:dyDescent="0.25">
      <c r="A420" s="33" t="s">
        <v>66</v>
      </c>
      <c r="B420" s="34" t="s">
        <v>651</v>
      </c>
      <c r="C420" s="17"/>
      <c r="D420" s="18"/>
      <c r="E420" s="19"/>
      <c r="F420" s="35">
        <f>SUM(F405:F419)</f>
        <v>31045745.199999999</v>
      </c>
    </row>
    <row r="421" spans="1:7" s="31" customFormat="1" ht="15.75" x14ac:dyDescent="0.25">
      <c r="A421" s="25" t="s">
        <v>650</v>
      </c>
      <c r="B421" s="26" t="s">
        <v>649</v>
      </c>
      <c r="C421" s="27" t="s">
        <v>66</v>
      </c>
      <c r="D421" s="28" t="s">
        <v>66</v>
      </c>
      <c r="E421" s="29" t="s">
        <v>66</v>
      </c>
      <c r="F421" s="28" t="s">
        <v>66</v>
      </c>
      <c r="G421" s="30"/>
    </row>
    <row r="422" spans="1:7" ht="30" x14ac:dyDescent="0.25">
      <c r="A422" s="32" t="s">
        <v>648</v>
      </c>
      <c r="B422" s="16" t="s">
        <v>647</v>
      </c>
      <c r="C422" s="17" t="s">
        <v>82</v>
      </c>
      <c r="D422" s="18">
        <v>2</v>
      </c>
      <c r="E422" s="19">
        <v>2960</v>
      </c>
      <c r="F422" s="18">
        <f t="shared" ref="F422:F431" si="13">MMULT(D422,E422)</f>
        <v>5920</v>
      </c>
    </row>
    <row r="423" spans="1:7" ht="30" x14ac:dyDescent="0.25">
      <c r="A423" s="32" t="s">
        <v>646</v>
      </c>
      <c r="B423" s="16" t="s">
        <v>645</v>
      </c>
      <c r="C423" s="17" t="s">
        <v>82</v>
      </c>
      <c r="D423" s="18">
        <v>92</v>
      </c>
      <c r="E423" s="19">
        <v>3720</v>
      </c>
      <c r="F423" s="18">
        <f t="shared" si="13"/>
        <v>342240</v>
      </c>
    </row>
    <row r="424" spans="1:7" ht="30" x14ac:dyDescent="0.25">
      <c r="A424" s="32" t="s">
        <v>644</v>
      </c>
      <c r="B424" s="16" t="s">
        <v>643</v>
      </c>
      <c r="C424" s="17" t="s">
        <v>82</v>
      </c>
      <c r="D424" s="18">
        <v>228</v>
      </c>
      <c r="E424" s="19">
        <v>1980</v>
      </c>
      <c r="F424" s="18">
        <f t="shared" si="13"/>
        <v>451440</v>
      </c>
    </row>
    <row r="425" spans="1:7" ht="30" x14ac:dyDescent="0.25">
      <c r="A425" s="32" t="s">
        <v>642</v>
      </c>
      <c r="B425" s="16" t="s">
        <v>641</v>
      </c>
      <c r="C425" s="17" t="s">
        <v>82</v>
      </c>
      <c r="D425" s="18">
        <v>20</v>
      </c>
      <c r="E425" s="19">
        <v>2800</v>
      </c>
      <c r="F425" s="18">
        <f t="shared" si="13"/>
        <v>56000</v>
      </c>
    </row>
    <row r="426" spans="1:7" ht="30" x14ac:dyDescent="0.25">
      <c r="A426" s="32" t="s">
        <v>640</v>
      </c>
      <c r="B426" s="16" t="s">
        <v>639</v>
      </c>
      <c r="C426" s="17" t="s">
        <v>82</v>
      </c>
      <c r="D426" s="18">
        <v>50</v>
      </c>
      <c r="E426" s="19">
        <v>2090</v>
      </c>
      <c r="F426" s="18">
        <f t="shared" si="13"/>
        <v>104500</v>
      </c>
    </row>
    <row r="427" spans="1:7" ht="30" x14ac:dyDescent="0.25">
      <c r="A427" s="32" t="s">
        <v>638</v>
      </c>
      <c r="B427" s="16" t="s">
        <v>637</v>
      </c>
      <c r="C427" s="17" t="s">
        <v>82</v>
      </c>
      <c r="D427" s="18">
        <v>12</v>
      </c>
      <c r="E427" s="19">
        <v>4326</v>
      </c>
      <c r="F427" s="18">
        <f t="shared" si="13"/>
        <v>51912</v>
      </c>
    </row>
    <row r="428" spans="1:7" ht="30" x14ac:dyDescent="0.25">
      <c r="A428" s="32" t="s">
        <v>636</v>
      </c>
      <c r="B428" s="16" t="s">
        <v>635</v>
      </c>
      <c r="C428" s="17" t="s">
        <v>82</v>
      </c>
      <c r="D428" s="18">
        <v>20</v>
      </c>
      <c r="E428" s="19">
        <v>4326</v>
      </c>
      <c r="F428" s="18">
        <f t="shared" si="13"/>
        <v>86520</v>
      </c>
    </row>
    <row r="429" spans="1:7" ht="30" x14ac:dyDescent="0.25">
      <c r="A429" s="32" t="s">
        <v>634</v>
      </c>
      <c r="B429" s="16" t="s">
        <v>633</v>
      </c>
      <c r="C429" s="17" t="s">
        <v>82</v>
      </c>
      <c r="D429" s="18">
        <v>6</v>
      </c>
      <c r="E429" s="19">
        <v>7616</v>
      </c>
      <c r="F429" s="18">
        <f t="shared" si="13"/>
        <v>45696</v>
      </c>
    </row>
    <row r="430" spans="1:7" ht="30" x14ac:dyDescent="0.25">
      <c r="A430" s="32" t="s">
        <v>632</v>
      </c>
      <c r="B430" s="16" t="s">
        <v>631</v>
      </c>
      <c r="C430" s="17" t="s">
        <v>82</v>
      </c>
      <c r="D430" s="18">
        <v>20</v>
      </c>
      <c r="E430" s="19">
        <v>7350</v>
      </c>
      <c r="F430" s="18">
        <f t="shared" si="13"/>
        <v>147000</v>
      </c>
    </row>
    <row r="431" spans="1:7" ht="30" x14ac:dyDescent="0.25">
      <c r="A431" s="32" t="s">
        <v>630</v>
      </c>
      <c r="B431" s="16" t="s">
        <v>629</v>
      </c>
      <c r="C431" s="17" t="s">
        <v>82</v>
      </c>
      <c r="D431" s="18">
        <v>1</v>
      </c>
      <c r="E431" s="19">
        <v>7200</v>
      </c>
      <c r="F431" s="18">
        <f t="shared" si="13"/>
        <v>7200</v>
      </c>
    </row>
    <row r="432" spans="1:7" x14ac:dyDescent="0.25">
      <c r="A432" s="33" t="s">
        <v>66</v>
      </c>
      <c r="B432" s="34" t="s">
        <v>628</v>
      </c>
      <c r="C432" s="17"/>
      <c r="D432" s="18"/>
      <c r="E432" s="19"/>
      <c r="F432" s="35">
        <f>SUM(F422:F431)</f>
        <v>1298428</v>
      </c>
    </row>
    <row r="433" spans="1:7" s="31" customFormat="1" ht="15.75" x14ac:dyDescent="0.25">
      <c r="A433" s="25" t="s">
        <v>627</v>
      </c>
      <c r="B433" s="26" t="s">
        <v>626</v>
      </c>
      <c r="C433" s="27" t="s">
        <v>66</v>
      </c>
      <c r="D433" s="28" t="s">
        <v>66</v>
      </c>
      <c r="E433" s="29" t="s">
        <v>66</v>
      </c>
      <c r="F433" s="28" t="s">
        <v>66</v>
      </c>
      <c r="G433" s="30"/>
    </row>
    <row r="434" spans="1:7" ht="45" x14ac:dyDescent="0.25">
      <c r="A434" s="32" t="s">
        <v>625</v>
      </c>
      <c r="B434" s="16" t="s">
        <v>624</v>
      </c>
      <c r="C434" s="17" t="s">
        <v>564</v>
      </c>
      <c r="D434" s="18">
        <v>3210</v>
      </c>
      <c r="E434" s="19">
        <v>50</v>
      </c>
      <c r="F434" s="18">
        <f>MMULT(D434,E434)</f>
        <v>160500</v>
      </c>
    </row>
    <row r="435" spans="1:7" x14ac:dyDescent="0.25">
      <c r="A435" s="33" t="s">
        <v>66</v>
      </c>
      <c r="B435" s="34" t="s">
        <v>623</v>
      </c>
      <c r="C435" s="17"/>
      <c r="D435" s="18"/>
      <c r="E435" s="19"/>
      <c r="F435" s="35">
        <f>SUM(F434:F434)</f>
        <v>160500</v>
      </c>
    </row>
    <row r="436" spans="1:7" s="31" customFormat="1" ht="15.75" x14ac:dyDescent="0.25">
      <c r="A436" s="25" t="s">
        <v>622</v>
      </c>
      <c r="B436" s="26" t="s">
        <v>621</v>
      </c>
      <c r="C436" s="27" t="s">
        <v>66</v>
      </c>
      <c r="D436" s="28" t="s">
        <v>66</v>
      </c>
      <c r="E436" s="29" t="s">
        <v>66</v>
      </c>
      <c r="F436" s="28" t="s">
        <v>66</v>
      </c>
      <c r="G436" s="30"/>
    </row>
    <row r="437" spans="1:7" ht="30" x14ac:dyDescent="0.25">
      <c r="A437" s="32" t="s">
        <v>620</v>
      </c>
      <c r="B437" s="16" t="s">
        <v>619</v>
      </c>
      <c r="C437" s="17" t="s">
        <v>82</v>
      </c>
      <c r="D437" s="18">
        <v>1</v>
      </c>
      <c r="E437" s="19">
        <v>160</v>
      </c>
      <c r="F437" s="18">
        <f t="shared" ref="F437:F444" si="14">MMULT(D437,E437)</f>
        <v>160</v>
      </c>
    </row>
    <row r="438" spans="1:7" ht="30" x14ac:dyDescent="0.25">
      <c r="A438" s="32" t="s">
        <v>618</v>
      </c>
      <c r="B438" s="16" t="s">
        <v>617</v>
      </c>
      <c r="C438" s="17" t="s">
        <v>82</v>
      </c>
      <c r="D438" s="18">
        <v>118</v>
      </c>
      <c r="E438" s="19">
        <v>160</v>
      </c>
      <c r="F438" s="18">
        <f t="shared" si="14"/>
        <v>18880</v>
      </c>
    </row>
    <row r="439" spans="1:7" ht="30" x14ac:dyDescent="0.25">
      <c r="A439" s="32" t="s">
        <v>616</v>
      </c>
      <c r="B439" s="16" t="s">
        <v>615</v>
      </c>
      <c r="C439" s="17" t="s">
        <v>82</v>
      </c>
      <c r="D439" s="18">
        <v>50</v>
      </c>
      <c r="E439" s="19">
        <v>160</v>
      </c>
      <c r="F439" s="18">
        <f t="shared" si="14"/>
        <v>8000</v>
      </c>
    </row>
    <row r="440" spans="1:7" ht="30" x14ac:dyDescent="0.25">
      <c r="A440" s="32" t="s">
        <v>614</v>
      </c>
      <c r="B440" s="16" t="s">
        <v>613</v>
      </c>
      <c r="C440" s="17" t="s">
        <v>82</v>
      </c>
      <c r="D440" s="18">
        <v>1</v>
      </c>
      <c r="E440" s="19">
        <v>160</v>
      </c>
      <c r="F440" s="18">
        <f t="shared" si="14"/>
        <v>160</v>
      </c>
    </row>
    <row r="441" spans="1:7" ht="30" x14ac:dyDescent="0.25">
      <c r="A441" s="32" t="s">
        <v>612</v>
      </c>
      <c r="B441" s="16" t="s">
        <v>611</v>
      </c>
      <c r="C441" s="17" t="s">
        <v>82</v>
      </c>
      <c r="D441" s="18">
        <v>30</v>
      </c>
      <c r="E441" s="19">
        <v>160</v>
      </c>
      <c r="F441" s="18">
        <f t="shared" si="14"/>
        <v>4800</v>
      </c>
    </row>
    <row r="442" spans="1:7" ht="30" x14ac:dyDescent="0.25">
      <c r="A442" s="32" t="s">
        <v>610</v>
      </c>
      <c r="B442" s="16" t="s">
        <v>609</v>
      </c>
      <c r="C442" s="17" t="s">
        <v>82</v>
      </c>
      <c r="D442" s="18">
        <v>38</v>
      </c>
      <c r="E442" s="19">
        <v>190</v>
      </c>
      <c r="F442" s="18">
        <f t="shared" si="14"/>
        <v>7220</v>
      </c>
    </row>
    <row r="443" spans="1:7" x14ac:dyDescent="0.25">
      <c r="A443" s="32" t="s">
        <v>608</v>
      </c>
      <c r="B443" s="16" t="s">
        <v>607</v>
      </c>
      <c r="C443" s="17" t="s">
        <v>161</v>
      </c>
      <c r="D443" s="18">
        <v>440</v>
      </c>
      <c r="E443" s="19">
        <v>79</v>
      </c>
      <c r="F443" s="18">
        <f t="shared" si="14"/>
        <v>34760</v>
      </c>
    </row>
    <row r="444" spans="1:7" ht="45" x14ac:dyDescent="0.25">
      <c r="A444" s="32" t="s">
        <v>606</v>
      </c>
      <c r="B444" s="16" t="s">
        <v>605</v>
      </c>
      <c r="C444" s="17" t="s">
        <v>564</v>
      </c>
      <c r="D444" s="18">
        <v>25</v>
      </c>
      <c r="E444" s="19">
        <v>900</v>
      </c>
      <c r="F444" s="18">
        <f t="shared" si="14"/>
        <v>22500</v>
      </c>
    </row>
    <row r="445" spans="1:7" x14ac:dyDescent="0.25">
      <c r="A445" s="33" t="s">
        <v>66</v>
      </c>
      <c r="B445" s="34" t="s">
        <v>604</v>
      </c>
      <c r="C445" s="17"/>
      <c r="D445" s="18"/>
      <c r="E445" s="19"/>
      <c r="F445" s="35">
        <f>SUM(F437:F444)</f>
        <v>96480</v>
      </c>
    </row>
    <row r="446" spans="1:7" s="31" customFormat="1" ht="15.75" x14ac:dyDescent="0.25">
      <c r="A446" s="25" t="s">
        <v>603</v>
      </c>
      <c r="B446" s="26" t="s">
        <v>602</v>
      </c>
      <c r="C446" s="27" t="s">
        <v>66</v>
      </c>
      <c r="D446" s="28" t="s">
        <v>66</v>
      </c>
      <c r="E446" s="29" t="s">
        <v>66</v>
      </c>
      <c r="F446" s="28" t="s">
        <v>66</v>
      </c>
      <c r="G446" s="30"/>
    </row>
    <row r="447" spans="1:7" ht="30" x14ac:dyDescent="0.25">
      <c r="A447" s="32" t="s">
        <v>601</v>
      </c>
      <c r="B447" s="16" t="s">
        <v>600</v>
      </c>
      <c r="C447" s="17" t="s">
        <v>161</v>
      </c>
      <c r="D447" s="18">
        <v>31140</v>
      </c>
      <c r="E447" s="19">
        <v>2.4</v>
      </c>
      <c r="F447" s="18">
        <f t="shared" ref="F447:F461" si="15">MMULT(D447,E447)</f>
        <v>74736</v>
      </c>
    </row>
    <row r="448" spans="1:7" ht="30" x14ac:dyDescent="0.25">
      <c r="A448" s="32" t="s">
        <v>599</v>
      </c>
      <c r="B448" s="16" t="s">
        <v>598</v>
      </c>
      <c r="C448" s="17" t="s">
        <v>161</v>
      </c>
      <c r="D448" s="18">
        <v>3000</v>
      </c>
      <c r="E448" s="19">
        <v>4</v>
      </c>
      <c r="F448" s="18">
        <f t="shared" si="15"/>
        <v>12000</v>
      </c>
    </row>
    <row r="449" spans="1:7" ht="30" x14ac:dyDescent="0.25">
      <c r="A449" s="32" t="s">
        <v>597</v>
      </c>
      <c r="B449" s="16" t="s">
        <v>596</v>
      </c>
      <c r="C449" s="17" t="s">
        <v>161</v>
      </c>
      <c r="D449" s="18">
        <v>5000</v>
      </c>
      <c r="E449" s="19">
        <v>5.3</v>
      </c>
      <c r="F449" s="18">
        <f t="shared" si="15"/>
        <v>26500</v>
      </c>
    </row>
    <row r="450" spans="1:7" ht="30" x14ac:dyDescent="0.25">
      <c r="A450" s="32" t="s">
        <v>595</v>
      </c>
      <c r="B450" s="16" t="s">
        <v>594</v>
      </c>
      <c r="C450" s="17" t="s">
        <v>564</v>
      </c>
      <c r="D450" s="18">
        <v>3600</v>
      </c>
      <c r="E450" s="19">
        <v>22</v>
      </c>
      <c r="F450" s="18">
        <f t="shared" si="15"/>
        <v>79200</v>
      </c>
    </row>
    <row r="451" spans="1:7" x14ac:dyDescent="0.25">
      <c r="A451" s="32" t="s">
        <v>593</v>
      </c>
      <c r="B451" s="16" t="s">
        <v>592</v>
      </c>
      <c r="C451" s="17" t="s">
        <v>564</v>
      </c>
      <c r="D451" s="18">
        <v>265</v>
      </c>
      <c r="E451" s="19">
        <v>22</v>
      </c>
      <c r="F451" s="18">
        <f t="shared" si="15"/>
        <v>5830</v>
      </c>
    </row>
    <row r="452" spans="1:7" x14ac:dyDescent="0.25">
      <c r="A452" s="32" t="s">
        <v>591</v>
      </c>
      <c r="B452" s="16" t="s">
        <v>590</v>
      </c>
      <c r="C452" s="17" t="s">
        <v>82</v>
      </c>
      <c r="D452" s="18">
        <v>855</v>
      </c>
      <c r="E452" s="19">
        <v>26</v>
      </c>
      <c r="F452" s="18">
        <f t="shared" si="15"/>
        <v>22230</v>
      </c>
    </row>
    <row r="453" spans="1:7" x14ac:dyDescent="0.25">
      <c r="A453" s="32" t="s">
        <v>589</v>
      </c>
      <c r="B453" s="16" t="s">
        <v>588</v>
      </c>
      <c r="C453" s="17" t="s">
        <v>82</v>
      </c>
      <c r="D453" s="18">
        <v>16</v>
      </c>
      <c r="E453" s="19">
        <v>35</v>
      </c>
      <c r="F453" s="18">
        <f t="shared" si="15"/>
        <v>560</v>
      </c>
    </row>
    <row r="454" spans="1:7" x14ac:dyDescent="0.25">
      <c r="A454" s="32" t="s">
        <v>587</v>
      </c>
      <c r="B454" s="16" t="s">
        <v>586</v>
      </c>
      <c r="C454" s="17" t="s">
        <v>82</v>
      </c>
      <c r="D454" s="18">
        <v>8</v>
      </c>
      <c r="E454" s="19">
        <v>44</v>
      </c>
      <c r="F454" s="18">
        <f t="shared" si="15"/>
        <v>352</v>
      </c>
    </row>
    <row r="455" spans="1:7" x14ac:dyDescent="0.25">
      <c r="A455" s="32" t="s">
        <v>585</v>
      </c>
      <c r="B455" s="16" t="s">
        <v>584</v>
      </c>
      <c r="C455" s="17" t="s">
        <v>161</v>
      </c>
      <c r="D455" s="18">
        <v>17595</v>
      </c>
      <c r="E455" s="19">
        <v>5</v>
      </c>
      <c r="F455" s="18">
        <f t="shared" si="15"/>
        <v>87975</v>
      </c>
    </row>
    <row r="456" spans="1:7" x14ac:dyDescent="0.25">
      <c r="A456" s="32" t="s">
        <v>583</v>
      </c>
      <c r="B456" s="16" t="s">
        <v>582</v>
      </c>
      <c r="C456" s="17" t="s">
        <v>82</v>
      </c>
      <c r="D456" s="18">
        <v>96</v>
      </c>
      <c r="E456" s="19">
        <v>70</v>
      </c>
      <c r="F456" s="18">
        <f t="shared" si="15"/>
        <v>6720</v>
      </c>
    </row>
    <row r="457" spans="1:7" ht="45" x14ac:dyDescent="0.25">
      <c r="A457" s="32" t="s">
        <v>581</v>
      </c>
      <c r="B457" s="16" t="s">
        <v>580</v>
      </c>
      <c r="C457" s="17" t="s">
        <v>82</v>
      </c>
      <c r="D457" s="18">
        <v>16</v>
      </c>
      <c r="E457" s="19">
        <v>270</v>
      </c>
      <c r="F457" s="18">
        <f t="shared" si="15"/>
        <v>4320</v>
      </c>
    </row>
    <row r="458" spans="1:7" ht="45" x14ac:dyDescent="0.25">
      <c r="A458" s="32" t="s">
        <v>579</v>
      </c>
      <c r="B458" s="16" t="s">
        <v>578</v>
      </c>
      <c r="C458" s="17" t="s">
        <v>564</v>
      </c>
      <c r="D458" s="18">
        <v>5660</v>
      </c>
      <c r="E458" s="19">
        <v>122</v>
      </c>
      <c r="F458" s="18">
        <f t="shared" si="15"/>
        <v>690520</v>
      </c>
    </row>
    <row r="459" spans="1:7" ht="45" x14ac:dyDescent="0.25">
      <c r="A459" s="32" t="s">
        <v>577</v>
      </c>
      <c r="B459" s="16" t="s">
        <v>576</v>
      </c>
      <c r="C459" s="17" t="s">
        <v>127</v>
      </c>
      <c r="D459" s="18">
        <v>402</v>
      </c>
      <c r="E459" s="19">
        <v>407</v>
      </c>
      <c r="F459" s="18">
        <f t="shared" si="15"/>
        <v>163614</v>
      </c>
    </row>
    <row r="460" spans="1:7" x14ac:dyDescent="0.25">
      <c r="A460" s="32" t="s">
        <v>575</v>
      </c>
      <c r="B460" s="16" t="s">
        <v>574</v>
      </c>
      <c r="C460" s="17" t="s">
        <v>82</v>
      </c>
      <c r="D460" s="18">
        <v>276</v>
      </c>
      <c r="E460" s="19">
        <v>34</v>
      </c>
      <c r="F460" s="18">
        <f t="shared" si="15"/>
        <v>9384</v>
      </c>
    </row>
    <row r="461" spans="1:7" ht="30" x14ac:dyDescent="0.25">
      <c r="A461" s="32" t="s">
        <v>573</v>
      </c>
      <c r="B461" s="16" t="s">
        <v>572</v>
      </c>
      <c r="C461" s="17" t="s">
        <v>161</v>
      </c>
      <c r="D461" s="18">
        <v>6013</v>
      </c>
      <c r="E461" s="19">
        <v>159</v>
      </c>
      <c r="F461" s="18">
        <f t="shared" si="15"/>
        <v>956067</v>
      </c>
    </row>
    <row r="462" spans="1:7" x14ac:dyDescent="0.25">
      <c r="A462" s="33" t="s">
        <v>66</v>
      </c>
      <c r="B462" s="34" t="s">
        <v>571</v>
      </c>
      <c r="C462" s="17"/>
      <c r="D462" s="18"/>
      <c r="E462" s="19"/>
      <c r="F462" s="35">
        <f>SUM(F447:F461)</f>
        <v>2140008</v>
      </c>
    </row>
    <row r="463" spans="1:7" s="31" customFormat="1" ht="15.75" x14ac:dyDescent="0.25">
      <c r="A463" s="25" t="s">
        <v>570</v>
      </c>
      <c r="B463" s="26" t="s">
        <v>569</v>
      </c>
      <c r="C463" s="27" t="s">
        <v>66</v>
      </c>
      <c r="D463" s="28" t="s">
        <v>66</v>
      </c>
      <c r="E463" s="29" t="s">
        <v>66</v>
      </c>
      <c r="F463" s="28" t="s">
        <v>66</v>
      </c>
      <c r="G463" s="30"/>
    </row>
    <row r="464" spans="1:7" ht="45" x14ac:dyDescent="0.25">
      <c r="A464" s="32" t="s">
        <v>568</v>
      </c>
      <c r="B464" s="16" t="s">
        <v>567</v>
      </c>
      <c r="C464" s="17" t="s">
        <v>564</v>
      </c>
      <c r="D464" s="18">
        <v>1290</v>
      </c>
      <c r="E464" s="19">
        <v>118</v>
      </c>
      <c r="F464" s="18">
        <f>MMULT(D464,E464)</f>
        <v>152220</v>
      </c>
    </row>
    <row r="465" spans="1:7" ht="30" x14ac:dyDescent="0.25">
      <c r="A465" s="32" t="s">
        <v>566</v>
      </c>
      <c r="B465" s="16" t="s">
        <v>565</v>
      </c>
      <c r="C465" s="17" t="s">
        <v>564</v>
      </c>
      <c r="D465" s="18">
        <v>1290</v>
      </c>
      <c r="E465" s="19">
        <v>19.899999999999999</v>
      </c>
      <c r="F465" s="18">
        <f>MMULT(D465,E465)</f>
        <v>25670.999999999996</v>
      </c>
    </row>
    <row r="466" spans="1:7" x14ac:dyDescent="0.25">
      <c r="A466" s="33" t="s">
        <v>66</v>
      </c>
      <c r="B466" s="34" t="s">
        <v>563</v>
      </c>
      <c r="C466" s="17"/>
      <c r="D466" s="18"/>
      <c r="E466" s="19"/>
      <c r="F466" s="35">
        <f>SUM(F464:F465)</f>
        <v>177891</v>
      </c>
    </row>
    <row r="467" spans="1:7" x14ac:dyDescent="0.25">
      <c r="A467" s="33" t="s">
        <v>66</v>
      </c>
      <c r="B467" s="34" t="s">
        <v>562</v>
      </c>
      <c r="C467" s="17"/>
      <c r="D467" s="18"/>
      <c r="E467" s="19"/>
      <c r="F467" s="35">
        <f>SUM(F395,F400,F403,F420,F432,F435,F445,F462,F466)</f>
        <v>47215028.200000003</v>
      </c>
    </row>
    <row r="468" spans="1:7" s="31" customFormat="1" ht="15.75" x14ac:dyDescent="0.25">
      <c r="A468" s="25" t="s">
        <v>20</v>
      </c>
      <c r="B468" s="26" t="s">
        <v>21</v>
      </c>
      <c r="C468" s="27" t="s">
        <v>66</v>
      </c>
      <c r="D468" s="28" t="s">
        <v>66</v>
      </c>
      <c r="E468" s="29" t="s">
        <v>66</v>
      </c>
      <c r="F468" s="28" t="s">
        <v>66</v>
      </c>
      <c r="G468" s="30"/>
    </row>
    <row r="469" spans="1:7" s="31" customFormat="1" ht="15.75" x14ac:dyDescent="0.25">
      <c r="A469" s="25" t="s">
        <v>561</v>
      </c>
      <c r="B469" s="26" t="s">
        <v>560</v>
      </c>
      <c r="C469" s="27" t="s">
        <v>66</v>
      </c>
      <c r="D469" s="28" t="s">
        <v>66</v>
      </c>
      <c r="E469" s="29" t="s">
        <v>66</v>
      </c>
      <c r="F469" s="28" t="s">
        <v>66</v>
      </c>
      <c r="G469" s="30"/>
    </row>
    <row r="470" spans="1:7" ht="60" x14ac:dyDescent="0.25">
      <c r="A470" s="32" t="s">
        <v>559</v>
      </c>
      <c r="B470" s="16" t="s">
        <v>558</v>
      </c>
      <c r="C470" s="17" t="s">
        <v>161</v>
      </c>
      <c r="D470" s="18">
        <v>100</v>
      </c>
      <c r="E470" s="19">
        <v>289</v>
      </c>
      <c r="F470" s="18">
        <f t="shared" ref="F470:F481" si="16">MMULT(D470,E470)</f>
        <v>28900</v>
      </c>
    </row>
    <row r="471" spans="1:7" ht="60" x14ac:dyDescent="0.25">
      <c r="A471" s="32" t="s">
        <v>557</v>
      </c>
      <c r="B471" s="16" t="s">
        <v>556</v>
      </c>
      <c r="C471" s="17" t="s">
        <v>161</v>
      </c>
      <c r="D471" s="18">
        <v>150</v>
      </c>
      <c r="E471" s="19">
        <v>347</v>
      </c>
      <c r="F471" s="18">
        <f t="shared" si="16"/>
        <v>52050</v>
      </c>
    </row>
    <row r="472" spans="1:7" ht="60" x14ac:dyDescent="0.25">
      <c r="A472" s="32" t="s">
        <v>555</v>
      </c>
      <c r="B472" s="16" t="s">
        <v>554</v>
      </c>
      <c r="C472" s="17" t="s">
        <v>161</v>
      </c>
      <c r="D472" s="18">
        <v>65</v>
      </c>
      <c r="E472" s="19">
        <v>422</v>
      </c>
      <c r="F472" s="18">
        <f t="shared" si="16"/>
        <v>27430</v>
      </c>
    </row>
    <row r="473" spans="1:7" ht="60" x14ac:dyDescent="0.25">
      <c r="A473" s="32" t="s">
        <v>553</v>
      </c>
      <c r="B473" s="16" t="s">
        <v>552</v>
      </c>
      <c r="C473" s="17" t="s">
        <v>161</v>
      </c>
      <c r="D473" s="18">
        <v>10</v>
      </c>
      <c r="E473" s="19">
        <v>654</v>
      </c>
      <c r="F473" s="18">
        <f t="shared" si="16"/>
        <v>6540</v>
      </c>
    </row>
    <row r="474" spans="1:7" ht="60" x14ac:dyDescent="0.25">
      <c r="A474" s="32" t="s">
        <v>551</v>
      </c>
      <c r="B474" s="16" t="s">
        <v>550</v>
      </c>
      <c r="C474" s="17" t="s">
        <v>161</v>
      </c>
      <c r="D474" s="18">
        <v>625</v>
      </c>
      <c r="E474" s="19">
        <v>910</v>
      </c>
      <c r="F474" s="18">
        <f t="shared" si="16"/>
        <v>568750</v>
      </c>
    </row>
    <row r="475" spans="1:7" ht="60" x14ac:dyDescent="0.25">
      <c r="A475" s="32" t="s">
        <v>549</v>
      </c>
      <c r="B475" s="16" t="s">
        <v>548</v>
      </c>
      <c r="C475" s="17" t="s">
        <v>161</v>
      </c>
      <c r="D475" s="18">
        <v>1150</v>
      </c>
      <c r="E475" s="19">
        <v>1061</v>
      </c>
      <c r="F475" s="18">
        <f t="shared" si="16"/>
        <v>1220150</v>
      </c>
    </row>
    <row r="476" spans="1:7" ht="45" x14ac:dyDescent="0.25">
      <c r="A476" s="32" t="s">
        <v>547</v>
      </c>
      <c r="B476" s="16" t="s">
        <v>546</v>
      </c>
      <c r="C476" s="17" t="s">
        <v>161</v>
      </c>
      <c r="D476" s="18">
        <v>310</v>
      </c>
      <c r="E476" s="19">
        <v>2018</v>
      </c>
      <c r="F476" s="18">
        <f t="shared" si="16"/>
        <v>625580</v>
      </c>
    </row>
    <row r="477" spans="1:7" ht="30" x14ac:dyDescent="0.25">
      <c r="A477" s="32" t="s">
        <v>545</v>
      </c>
      <c r="B477" s="16" t="s">
        <v>544</v>
      </c>
      <c r="C477" s="17" t="s">
        <v>161</v>
      </c>
      <c r="D477" s="18">
        <v>640</v>
      </c>
      <c r="E477" s="19">
        <v>28</v>
      </c>
      <c r="F477" s="18">
        <f t="shared" si="16"/>
        <v>17920</v>
      </c>
    </row>
    <row r="478" spans="1:7" ht="30" x14ac:dyDescent="0.25">
      <c r="A478" s="32" t="s">
        <v>543</v>
      </c>
      <c r="B478" s="16" t="s">
        <v>542</v>
      </c>
      <c r="C478" s="17" t="s">
        <v>161</v>
      </c>
      <c r="D478" s="18">
        <v>50</v>
      </c>
      <c r="E478" s="19">
        <v>36</v>
      </c>
      <c r="F478" s="18">
        <f t="shared" si="16"/>
        <v>1800</v>
      </c>
    </row>
    <row r="479" spans="1:7" ht="30" x14ac:dyDescent="0.25">
      <c r="A479" s="32" t="s">
        <v>541</v>
      </c>
      <c r="B479" s="16" t="s">
        <v>540</v>
      </c>
      <c r="C479" s="17" t="s">
        <v>161</v>
      </c>
      <c r="D479" s="18">
        <v>400</v>
      </c>
      <c r="E479" s="19">
        <v>34</v>
      </c>
      <c r="F479" s="18">
        <f t="shared" si="16"/>
        <v>13600</v>
      </c>
    </row>
    <row r="480" spans="1:7" ht="30" x14ac:dyDescent="0.25">
      <c r="A480" s="32" t="s">
        <v>539</v>
      </c>
      <c r="B480" s="16" t="s">
        <v>538</v>
      </c>
      <c r="C480" s="17" t="s">
        <v>82</v>
      </c>
      <c r="D480" s="18">
        <v>15</v>
      </c>
      <c r="E480" s="19">
        <v>415</v>
      </c>
      <c r="F480" s="18">
        <f t="shared" si="16"/>
        <v>6225</v>
      </c>
    </row>
    <row r="481" spans="1:7" ht="30" x14ac:dyDescent="0.25">
      <c r="A481" s="32" t="s">
        <v>537</v>
      </c>
      <c r="B481" s="16" t="s">
        <v>536</v>
      </c>
      <c r="C481" s="17" t="s">
        <v>82</v>
      </c>
      <c r="D481" s="18">
        <v>5</v>
      </c>
      <c r="E481" s="19">
        <v>570</v>
      </c>
      <c r="F481" s="18">
        <f t="shared" si="16"/>
        <v>2850</v>
      </c>
    </row>
    <row r="482" spans="1:7" x14ac:dyDescent="0.25">
      <c r="A482" s="33" t="s">
        <v>66</v>
      </c>
      <c r="B482" s="34" t="s">
        <v>535</v>
      </c>
      <c r="C482" s="17"/>
      <c r="D482" s="18"/>
      <c r="E482" s="19"/>
      <c r="F482" s="35">
        <f>SUM(F470:F481)</f>
        <v>2571795</v>
      </c>
    </row>
    <row r="483" spans="1:7" s="31" customFormat="1" ht="15.75" x14ac:dyDescent="0.25">
      <c r="A483" s="25" t="s">
        <v>534</v>
      </c>
      <c r="B483" s="26" t="s">
        <v>533</v>
      </c>
      <c r="C483" s="27" t="s">
        <v>66</v>
      </c>
      <c r="D483" s="28" t="s">
        <v>66</v>
      </c>
      <c r="E483" s="29" t="s">
        <v>66</v>
      </c>
      <c r="F483" s="28" t="s">
        <v>66</v>
      </c>
      <c r="G483" s="30"/>
    </row>
    <row r="484" spans="1:7" ht="45" x14ac:dyDescent="0.25">
      <c r="A484" s="32" t="s">
        <v>532</v>
      </c>
      <c r="B484" s="16" t="s">
        <v>531</v>
      </c>
      <c r="C484" s="17" t="s">
        <v>161</v>
      </c>
      <c r="D484" s="18">
        <v>30</v>
      </c>
      <c r="E484" s="19">
        <v>190</v>
      </c>
      <c r="F484" s="18">
        <f t="shared" ref="F484:F490" si="17">MMULT(D484,E484)</f>
        <v>5700</v>
      </c>
    </row>
    <row r="485" spans="1:7" ht="45" x14ac:dyDescent="0.25">
      <c r="A485" s="32" t="s">
        <v>530</v>
      </c>
      <c r="B485" s="16" t="s">
        <v>529</v>
      </c>
      <c r="C485" s="17" t="s">
        <v>161</v>
      </c>
      <c r="D485" s="18">
        <v>340</v>
      </c>
      <c r="E485" s="19">
        <v>419</v>
      </c>
      <c r="F485" s="18">
        <f t="shared" si="17"/>
        <v>142460</v>
      </c>
    </row>
    <row r="486" spans="1:7" ht="45" x14ac:dyDescent="0.25">
      <c r="A486" s="32" t="s">
        <v>528</v>
      </c>
      <c r="B486" s="16" t="s">
        <v>527</v>
      </c>
      <c r="C486" s="17" t="s">
        <v>161</v>
      </c>
      <c r="D486" s="18">
        <v>110</v>
      </c>
      <c r="E486" s="19">
        <v>513</v>
      </c>
      <c r="F486" s="18">
        <f t="shared" si="17"/>
        <v>56430</v>
      </c>
    </row>
    <row r="487" spans="1:7" ht="45" x14ac:dyDescent="0.25">
      <c r="A487" s="32" t="s">
        <v>526</v>
      </c>
      <c r="B487" s="16" t="s">
        <v>525</v>
      </c>
      <c r="C487" s="17" t="s">
        <v>161</v>
      </c>
      <c r="D487" s="18">
        <v>40</v>
      </c>
      <c r="E487" s="19">
        <v>664</v>
      </c>
      <c r="F487" s="18">
        <f t="shared" si="17"/>
        <v>26560</v>
      </c>
    </row>
    <row r="488" spans="1:7" ht="30" x14ac:dyDescent="0.25">
      <c r="A488" s="32" t="s">
        <v>524</v>
      </c>
      <c r="B488" s="16" t="s">
        <v>523</v>
      </c>
      <c r="C488" s="17" t="s">
        <v>82</v>
      </c>
      <c r="D488" s="18">
        <v>5</v>
      </c>
      <c r="E488" s="19">
        <v>240</v>
      </c>
      <c r="F488" s="18">
        <f t="shared" si="17"/>
        <v>1200</v>
      </c>
    </row>
    <row r="489" spans="1:7" ht="30" x14ac:dyDescent="0.25">
      <c r="A489" s="32" t="s">
        <v>522</v>
      </c>
      <c r="B489" s="16" t="s">
        <v>521</v>
      </c>
      <c r="C489" s="17" t="s">
        <v>82</v>
      </c>
      <c r="D489" s="18">
        <v>6</v>
      </c>
      <c r="E489" s="19">
        <v>1910</v>
      </c>
      <c r="F489" s="18">
        <f t="shared" si="17"/>
        <v>11460</v>
      </c>
    </row>
    <row r="490" spans="1:7" ht="30" x14ac:dyDescent="0.25">
      <c r="A490" s="32" t="s">
        <v>520</v>
      </c>
      <c r="B490" s="16" t="s">
        <v>519</v>
      </c>
      <c r="C490" s="17" t="s">
        <v>82</v>
      </c>
      <c r="D490" s="18">
        <v>2</v>
      </c>
      <c r="E490" s="19">
        <v>3620</v>
      </c>
      <c r="F490" s="18">
        <f t="shared" si="17"/>
        <v>7240</v>
      </c>
    </row>
    <row r="491" spans="1:7" x14ac:dyDescent="0.25">
      <c r="A491" s="33" t="s">
        <v>66</v>
      </c>
      <c r="B491" s="34" t="s">
        <v>518</v>
      </c>
      <c r="C491" s="17"/>
      <c r="D491" s="18"/>
      <c r="E491" s="19"/>
      <c r="F491" s="35">
        <f>SUM(F484:F490)</f>
        <v>251050</v>
      </c>
    </row>
    <row r="492" spans="1:7" s="31" customFormat="1" ht="15.75" x14ac:dyDescent="0.25">
      <c r="A492" s="25" t="s">
        <v>517</v>
      </c>
      <c r="B492" s="26" t="s">
        <v>516</v>
      </c>
      <c r="C492" s="27" t="s">
        <v>66</v>
      </c>
      <c r="D492" s="28" t="s">
        <v>66</v>
      </c>
      <c r="E492" s="29" t="s">
        <v>66</v>
      </c>
      <c r="F492" s="28" t="s">
        <v>66</v>
      </c>
      <c r="G492" s="30"/>
    </row>
    <row r="493" spans="1:7" ht="60" x14ac:dyDescent="0.25">
      <c r="A493" s="32" t="s">
        <v>515</v>
      </c>
      <c r="B493" s="16" t="s">
        <v>514</v>
      </c>
      <c r="C493" s="17" t="s">
        <v>82</v>
      </c>
      <c r="D493" s="18">
        <v>5</v>
      </c>
      <c r="E493" s="19">
        <v>1770</v>
      </c>
      <c r="F493" s="18">
        <f t="shared" ref="F493:F503" si="18">MMULT(D493,E493)</f>
        <v>8850</v>
      </c>
    </row>
    <row r="494" spans="1:7" ht="60" x14ac:dyDescent="0.25">
      <c r="A494" s="32" t="s">
        <v>513</v>
      </c>
      <c r="B494" s="16" t="s">
        <v>512</v>
      </c>
      <c r="C494" s="17" t="s">
        <v>82</v>
      </c>
      <c r="D494" s="18">
        <v>15</v>
      </c>
      <c r="E494" s="19">
        <v>2340</v>
      </c>
      <c r="F494" s="18">
        <f t="shared" si="18"/>
        <v>35100</v>
      </c>
    </row>
    <row r="495" spans="1:7" ht="60" x14ac:dyDescent="0.25">
      <c r="A495" s="32" t="s">
        <v>511</v>
      </c>
      <c r="B495" s="16" t="s">
        <v>510</v>
      </c>
      <c r="C495" s="17" t="s">
        <v>82</v>
      </c>
      <c r="D495" s="18">
        <v>2</v>
      </c>
      <c r="E495" s="19">
        <v>3090</v>
      </c>
      <c r="F495" s="18">
        <f t="shared" si="18"/>
        <v>6180</v>
      </c>
    </row>
    <row r="496" spans="1:7" ht="60" x14ac:dyDescent="0.25">
      <c r="A496" s="32" t="s">
        <v>509</v>
      </c>
      <c r="B496" s="16" t="s">
        <v>508</v>
      </c>
      <c r="C496" s="17" t="s">
        <v>82</v>
      </c>
      <c r="D496" s="18">
        <v>3</v>
      </c>
      <c r="E496" s="19">
        <v>4310</v>
      </c>
      <c r="F496" s="18">
        <f t="shared" si="18"/>
        <v>12930</v>
      </c>
    </row>
    <row r="497" spans="1:7" ht="60" x14ac:dyDescent="0.25">
      <c r="A497" s="32" t="s">
        <v>507</v>
      </c>
      <c r="B497" s="16" t="s">
        <v>506</v>
      </c>
      <c r="C497" s="17" t="s">
        <v>82</v>
      </c>
      <c r="D497" s="18">
        <v>2</v>
      </c>
      <c r="E497" s="19">
        <v>5300</v>
      </c>
      <c r="F497" s="18">
        <f t="shared" si="18"/>
        <v>10600</v>
      </c>
    </row>
    <row r="498" spans="1:7" ht="60" x14ac:dyDescent="0.25">
      <c r="A498" s="32" t="s">
        <v>505</v>
      </c>
      <c r="B498" s="16" t="s">
        <v>504</v>
      </c>
      <c r="C498" s="17" t="s">
        <v>82</v>
      </c>
      <c r="D498" s="18">
        <v>7</v>
      </c>
      <c r="E498" s="19">
        <v>8340</v>
      </c>
      <c r="F498" s="18">
        <f t="shared" si="18"/>
        <v>58380</v>
      </c>
    </row>
    <row r="499" spans="1:7" ht="60" x14ac:dyDescent="0.25">
      <c r="A499" s="32" t="s">
        <v>503</v>
      </c>
      <c r="B499" s="16" t="s">
        <v>502</v>
      </c>
      <c r="C499" s="17" t="s">
        <v>82</v>
      </c>
      <c r="D499" s="18">
        <v>1</v>
      </c>
      <c r="E499" s="19">
        <v>10420</v>
      </c>
      <c r="F499" s="18">
        <f t="shared" si="18"/>
        <v>10420</v>
      </c>
    </row>
    <row r="500" spans="1:7" ht="60" x14ac:dyDescent="0.25">
      <c r="A500" s="32" t="s">
        <v>501</v>
      </c>
      <c r="B500" s="16" t="s">
        <v>500</v>
      </c>
      <c r="C500" s="17" t="s">
        <v>82</v>
      </c>
      <c r="D500" s="18">
        <v>4</v>
      </c>
      <c r="E500" s="19">
        <v>2190</v>
      </c>
      <c r="F500" s="18">
        <f t="shared" si="18"/>
        <v>8760</v>
      </c>
    </row>
    <row r="501" spans="1:7" ht="60" x14ac:dyDescent="0.25">
      <c r="A501" s="32" t="s">
        <v>499</v>
      </c>
      <c r="B501" s="16" t="s">
        <v>498</v>
      </c>
      <c r="C501" s="17" t="s">
        <v>82</v>
      </c>
      <c r="D501" s="18">
        <v>4</v>
      </c>
      <c r="E501" s="19">
        <v>4040</v>
      </c>
      <c r="F501" s="18">
        <f t="shared" si="18"/>
        <v>16160</v>
      </c>
    </row>
    <row r="502" spans="1:7" ht="60" x14ac:dyDescent="0.25">
      <c r="A502" s="32" t="s">
        <v>497</v>
      </c>
      <c r="B502" s="16" t="s">
        <v>496</v>
      </c>
      <c r="C502" s="17" t="s">
        <v>82</v>
      </c>
      <c r="D502" s="18">
        <v>1</v>
      </c>
      <c r="E502" s="19">
        <v>4910</v>
      </c>
      <c r="F502" s="18">
        <f t="shared" si="18"/>
        <v>4910</v>
      </c>
    </row>
    <row r="503" spans="1:7" ht="60" x14ac:dyDescent="0.25">
      <c r="A503" s="32" t="s">
        <v>495</v>
      </c>
      <c r="B503" s="16" t="s">
        <v>494</v>
      </c>
      <c r="C503" s="17" t="s">
        <v>82</v>
      </c>
      <c r="D503" s="18">
        <v>1</v>
      </c>
      <c r="E503" s="19">
        <v>5690</v>
      </c>
      <c r="F503" s="18">
        <f t="shared" si="18"/>
        <v>5690</v>
      </c>
    </row>
    <row r="504" spans="1:7" x14ac:dyDescent="0.25">
      <c r="A504" s="33" t="s">
        <v>66</v>
      </c>
      <c r="B504" s="34" t="s">
        <v>493</v>
      </c>
      <c r="C504" s="17"/>
      <c r="D504" s="18"/>
      <c r="E504" s="19"/>
      <c r="F504" s="35">
        <f>SUM(F493:F503)</f>
        <v>177980</v>
      </c>
    </row>
    <row r="505" spans="1:7" s="31" customFormat="1" ht="15.75" x14ac:dyDescent="0.25">
      <c r="A505" s="25" t="s">
        <v>492</v>
      </c>
      <c r="B505" s="26" t="s">
        <v>491</v>
      </c>
      <c r="C505" s="27" t="s">
        <v>66</v>
      </c>
      <c r="D505" s="28" t="s">
        <v>66</v>
      </c>
      <c r="E505" s="29" t="s">
        <v>66</v>
      </c>
      <c r="F505" s="28" t="s">
        <v>66</v>
      </c>
      <c r="G505" s="30"/>
    </row>
    <row r="506" spans="1:7" ht="30" x14ac:dyDescent="0.25">
      <c r="A506" s="32" t="s">
        <v>490</v>
      </c>
      <c r="B506" s="16" t="s">
        <v>489</v>
      </c>
      <c r="C506" s="17" t="s">
        <v>82</v>
      </c>
      <c r="D506" s="18">
        <v>19</v>
      </c>
      <c r="E506" s="19">
        <v>1500</v>
      </c>
      <c r="F506" s="18">
        <f t="shared" ref="F506:F513" si="19">MMULT(D506,E506)</f>
        <v>28500</v>
      </c>
    </row>
    <row r="507" spans="1:7" ht="30" x14ac:dyDescent="0.25">
      <c r="A507" s="32" t="s">
        <v>488</v>
      </c>
      <c r="B507" s="16" t="s">
        <v>487</v>
      </c>
      <c r="C507" s="17" t="s">
        <v>82</v>
      </c>
      <c r="D507" s="18">
        <v>17</v>
      </c>
      <c r="E507" s="19">
        <v>1850</v>
      </c>
      <c r="F507" s="18">
        <f t="shared" si="19"/>
        <v>31450</v>
      </c>
    </row>
    <row r="508" spans="1:7" ht="30" x14ac:dyDescent="0.25">
      <c r="A508" s="32" t="s">
        <v>486</v>
      </c>
      <c r="B508" s="16" t="s">
        <v>485</v>
      </c>
      <c r="C508" s="17" t="s">
        <v>82</v>
      </c>
      <c r="D508" s="18">
        <v>4</v>
      </c>
      <c r="E508" s="19">
        <v>3650</v>
      </c>
      <c r="F508" s="18">
        <f t="shared" si="19"/>
        <v>14600</v>
      </c>
    </row>
    <row r="509" spans="1:7" ht="30" x14ac:dyDescent="0.25">
      <c r="A509" s="32" t="s">
        <v>484</v>
      </c>
      <c r="B509" s="16" t="s">
        <v>483</v>
      </c>
      <c r="C509" s="17" t="s">
        <v>82</v>
      </c>
      <c r="D509" s="18">
        <v>4</v>
      </c>
      <c r="E509" s="19">
        <v>5180</v>
      </c>
      <c r="F509" s="18">
        <f t="shared" si="19"/>
        <v>20720</v>
      </c>
    </row>
    <row r="510" spans="1:7" ht="30" x14ac:dyDescent="0.25">
      <c r="A510" s="32" t="s">
        <v>482</v>
      </c>
      <c r="B510" s="16" t="s">
        <v>481</v>
      </c>
      <c r="C510" s="17" t="s">
        <v>82</v>
      </c>
      <c r="D510" s="18">
        <v>2</v>
      </c>
      <c r="E510" s="19">
        <v>7000</v>
      </c>
      <c r="F510" s="18">
        <f t="shared" si="19"/>
        <v>14000</v>
      </c>
    </row>
    <row r="511" spans="1:7" ht="30" x14ac:dyDescent="0.25">
      <c r="A511" s="32" t="s">
        <v>480</v>
      </c>
      <c r="B511" s="16" t="s">
        <v>479</v>
      </c>
      <c r="C511" s="17" t="s">
        <v>82</v>
      </c>
      <c r="D511" s="18">
        <v>7</v>
      </c>
      <c r="E511" s="19">
        <v>13180</v>
      </c>
      <c r="F511" s="18">
        <f t="shared" si="19"/>
        <v>92260</v>
      </c>
    </row>
    <row r="512" spans="1:7" ht="30" x14ac:dyDescent="0.25">
      <c r="A512" s="32" t="s">
        <v>478</v>
      </c>
      <c r="B512" s="16" t="s">
        <v>477</v>
      </c>
      <c r="C512" s="17" t="s">
        <v>82</v>
      </c>
      <c r="D512" s="18">
        <v>1</v>
      </c>
      <c r="E512" s="19">
        <v>41200</v>
      </c>
      <c r="F512" s="18">
        <f t="shared" si="19"/>
        <v>41200</v>
      </c>
    </row>
    <row r="513" spans="1:7" ht="30" x14ac:dyDescent="0.25">
      <c r="A513" s="32" t="s">
        <v>476</v>
      </c>
      <c r="B513" s="16" t="s">
        <v>475</v>
      </c>
      <c r="C513" s="17" t="s">
        <v>127</v>
      </c>
      <c r="D513" s="18">
        <v>1</v>
      </c>
      <c r="E513" s="19">
        <v>6290</v>
      </c>
      <c r="F513" s="18">
        <f t="shared" si="19"/>
        <v>6290</v>
      </c>
    </row>
    <row r="514" spans="1:7" x14ac:dyDescent="0.25">
      <c r="A514" s="33" t="s">
        <v>66</v>
      </c>
      <c r="B514" s="34" t="s">
        <v>474</v>
      </c>
      <c r="C514" s="17"/>
      <c r="D514" s="18"/>
      <c r="E514" s="19"/>
      <c r="F514" s="35">
        <f>SUM(F506:F513)</f>
        <v>249020</v>
      </c>
    </row>
    <row r="515" spans="1:7" s="31" customFormat="1" ht="15.75" x14ac:dyDescent="0.25">
      <c r="A515" s="25" t="s">
        <v>473</v>
      </c>
      <c r="B515" s="26" t="s">
        <v>472</v>
      </c>
      <c r="C515" s="27" t="s">
        <v>66</v>
      </c>
      <c r="D515" s="28" t="s">
        <v>66</v>
      </c>
      <c r="E515" s="29" t="s">
        <v>66</v>
      </c>
      <c r="F515" s="28" t="s">
        <v>66</v>
      </c>
      <c r="G515" s="30"/>
    </row>
    <row r="516" spans="1:7" ht="30" x14ac:dyDescent="0.25">
      <c r="A516" s="32" t="s">
        <v>471</v>
      </c>
      <c r="B516" s="16" t="s">
        <v>470</v>
      </c>
      <c r="C516" s="17" t="s">
        <v>82</v>
      </c>
      <c r="D516" s="18">
        <v>2</v>
      </c>
      <c r="E516" s="19">
        <v>3390</v>
      </c>
      <c r="F516" s="18">
        <f>MMULT(D516,E516)</f>
        <v>6780</v>
      </c>
    </row>
    <row r="517" spans="1:7" ht="45" x14ac:dyDescent="0.25">
      <c r="A517" s="32" t="s">
        <v>469</v>
      </c>
      <c r="B517" s="16" t="s">
        <v>468</v>
      </c>
      <c r="C517" s="17" t="s">
        <v>82</v>
      </c>
      <c r="D517" s="18">
        <v>1</v>
      </c>
      <c r="E517" s="19">
        <v>2880</v>
      </c>
      <c r="F517" s="18">
        <f>MMULT(D517,E517)</f>
        <v>2880</v>
      </c>
    </row>
    <row r="518" spans="1:7" ht="30" x14ac:dyDescent="0.25">
      <c r="A518" s="32" t="s">
        <v>467</v>
      </c>
      <c r="B518" s="16" t="s">
        <v>466</v>
      </c>
      <c r="C518" s="17" t="s">
        <v>127</v>
      </c>
      <c r="D518" s="18">
        <v>1</v>
      </c>
      <c r="E518" s="19">
        <v>30000</v>
      </c>
      <c r="F518" s="18">
        <f>MMULT(D518,E518)</f>
        <v>30000</v>
      </c>
    </row>
    <row r="519" spans="1:7" ht="45" x14ac:dyDescent="0.25">
      <c r="A519" s="32" t="s">
        <v>465</v>
      </c>
      <c r="B519" s="16" t="s">
        <v>464</v>
      </c>
      <c r="C519" s="17" t="s">
        <v>127</v>
      </c>
      <c r="D519" s="18">
        <v>1</v>
      </c>
      <c r="E519" s="19">
        <v>5000</v>
      </c>
      <c r="F519" s="18">
        <f>MMULT(D519,E519)</f>
        <v>5000</v>
      </c>
    </row>
    <row r="520" spans="1:7" x14ac:dyDescent="0.25">
      <c r="A520" s="33" t="s">
        <v>66</v>
      </c>
      <c r="B520" s="34" t="s">
        <v>463</v>
      </c>
      <c r="C520" s="17"/>
      <c r="D520" s="18"/>
      <c r="E520" s="19"/>
      <c r="F520" s="35">
        <f>SUM(F516:F519)</f>
        <v>44660</v>
      </c>
    </row>
    <row r="521" spans="1:7" s="31" customFormat="1" ht="15.75" x14ac:dyDescent="0.25">
      <c r="A521" s="25" t="s">
        <v>462</v>
      </c>
      <c r="B521" s="26" t="s">
        <v>461</v>
      </c>
      <c r="C521" s="27" t="s">
        <v>66</v>
      </c>
      <c r="D521" s="28" t="s">
        <v>66</v>
      </c>
      <c r="E521" s="29" t="s">
        <v>66</v>
      </c>
      <c r="F521" s="28" t="s">
        <v>66</v>
      </c>
      <c r="G521" s="30"/>
    </row>
    <row r="522" spans="1:7" ht="30" x14ac:dyDescent="0.25">
      <c r="A522" s="32" t="s">
        <v>460</v>
      </c>
      <c r="B522" s="16" t="s">
        <v>459</v>
      </c>
      <c r="C522" s="17" t="s">
        <v>82</v>
      </c>
      <c r="D522" s="18">
        <v>1</v>
      </c>
      <c r="E522" s="19">
        <v>18780</v>
      </c>
      <c r="F522" s="18">
        <f>MMULT(D522,E522)</f>
        <v>18780</v>
      </c>
    </row>
    <row r="523" spans="1:7" ht="30" x14ac:dyDescent="0.25">
      <c r="A523" s="32" t="s">
        <v>458</v>
      </c>
      <c r="B523" s="16" t="s">
        <v>457</v>
      </c>
      <c r="C523" s="17" t="s">
        <v>82</v>
      </c>
      <c r="D523" s="18">
        <v>1</v>
      </c>
      <c r="E523" s="19">
        <v>2950</v>
      </c>
      <c r="F523" s="18">
        <f>MMULT(D523,E523)</f>
        <v>2950</v>
      </c>
    </row>
    <row r="524" spans="1:7" x14ac:dyDescent="0.25">
      <c r="A524" s="33" t="s">
        <v>66</v>
      </c>
      <c r="B524" s="34" t="s">
        <v>456</v>
      </c>
      <c r="C524" s="17"/>
      <c r="D524" s="18"/>
      <c r="E524" s="19"/>
      <c r="F524" s="35">
        <f>SUM(F522:F523)</f>
        <v>21730</v>
      </c>
    </row>
    <row r="525" spans="1:7" s="31" customFormat="1" ht="15.75" x14ac:dyDescent="0.25">
      <c r="A525" s="25" t="s">
        <v>455</v>
      </c>
      <c r="B525" s="26" t="s">
        <v>454</v>
      </c>
      <c r="C525" s="27" t="s">
        <v>66</v>
      </c>
      <c r="D525" s="28" t="s">
        <v>66</v>
      </c>
      <c r="E525" s="29" t="s">
        <v>66</v>
      </c>
      <c r="F525" s="28" t="s">
        <v>66</v>
      </c>
      <c r="G525" s="30"/>
    </row>
    <row r="526" spans="1:7" ht="30" x14ac:dyDescent="0.25">
      <c r="A526" s="32" t="s">
        <v>453</v>
      </c>
      <c r="B526" s="16" t="s">
        <v>452</v>
      </c>
      <c r="C526" s="17" t="s">
        <v>127</v>
      </c>
      <c r="D526" s="18">
        <v>20</v>
      </c>
      <c r="E526" s="19">
        <v>2670</v>
      </c>
      <c r="F526" s="18">
        <f>MMULT(D526,E526)</f>
        <v>53400</v>
      </c>
    </row>
    <row r="527" spans="1:7" x14ac:dyDescent="0.25">
      <c r="A527" s="32" t="s">
        <v>451</v>
      </c>
      <c r="B527" s="16" t="s">
        <v>450</v>
      </c>
      <c r="C527" s="17" t="s">
        <v>82</v>
      </c>
      <c r="D527" s="18">
        <v>20</v>
      </c>
      <c r="E527" s="19">
        <v>910</v>
      </c>
      <c r="F527" s="18">
        <f>MMULT(D527,E527)</f>
        <v>18200</v>
      </c>
    </row>
    <row r="528" spans="1:7" x14ac:dyDescent="0.25">
      <c r="A528" s="33" t="s">
        <v>66</v>
      </c>
      <c r="B528" s="34" t="s">
        <v>449</v>
      </c>
      <c r="C528" s="17"/>
      <c r="D528" s="18"/>
      <c r="E528" s="19"/>
      <c r="F528" s="35">
        <f>SUM(F526:F527)</f>
        <v>71600</v>
      </c>
    </row>
    <row r="529" spans="1:7" s="31" customFormat="1" ht="15.75" x14ac:dyDescent="0.25">
      <c r="A529" s="25" t="s">
        <v>448</v>
      </c>
      <c r="B529" s="26" t="s">
        <v>447</v>
      </c>
      <c r="C529" s="27" t="s">
        <v>66</v>
      </c>
      <c r="D529" s="28" t="s">
        <v>66</v>
      </c>
      <c r="E529" s="29" t="s">
        <v>66</v>
      </c>
      <c r="F529" s="28" t="s">
        <v>66</v>
      </c>
      <c r="G529" s="30"/>
    </row>
    <row r="530" spans="1:7" ht="30" x14ac:dyDescent="0.25">
      <c r="A530" s="32" t="s">
        <v>446</v>
      </c>
      <c r="B530" s="16" t="s">
        <v>445</v>
      </c>
      <c r="C530" s="17" t="s">
        <v>127</v>
      </c>
      <c r="D530" s="18">
        <v>47</v>
      </c>
      <c r="E530" s="19">
        <v>1680</v>
      </c>
      <c r="F530" s="18">
        <f>MMULT(D530,E530)</f>
        <v>78960</v>
      </c>
    </row>
    <row r="531" spans="1:7" ht="30" x14ac:dyDescent="0.25">
      <c r="A531" s="32" t="s">
        <v>444</v>
      </c>
      <c r="B531" s="16" t="s">
        <v>443</v>
      </c>
      <c r="C531" s="17" t="s">
        <v>127</v>
      </c>
      <c r="D531" s="18">
        <v>6</v>
      </c>
      <c r="E531" s="19">
        <v>2520</v>
      </c>
      <c r="F531" s="18">
        <f>MMULT(D531,E531)</f>
        <v>15120</v>
      </c>
    </row>
    <row r="532" spans="1:7" ht="30" x14ac:dyDescent="0.25">
      <c r="A532" s="32" t="s">
        <v>442</v>
      </c>
      <c r="B532" s="16" t="s">
        <v>441</v>
      </c>
      <c r="C532" s="17" t="s">
        <v>127</v>
      </c>
      <c r="D532" s="18">
        <v>1</v>
      </c>
      <c r="E532" s="19">
        <v>3440</v>
      </c>
      <c r="F532" s="18">
        <f>MMULT(D532,E532)</f>
        <v>3440</v>
      </c>
    </row>
    <row r="533" spans="1:7" ht="30" x14ac:dyDescent="0.25">
      <c r="A533" s="32" t="s">
        <v>440</v>
      </c>
      <c r="B533" s="16" t="s">
        <v>439</v>
      </c>
      <c r="C533" s="17" t="s">
        <v>127</v>
      </c>
      <c r="D533" s="18">
        <v>2</v>
      </c>
      <c r="E533" s="19">
        <v>7140</v>
      </c>
      <c r="F533" s="18">
        <f>MMULT(D533,E533)</f>
        <v>14280</v>
      </c>
    </row>
    <row r="534" spans="1:7" x14ac:dyDescent="0.25">
      <c r="A534" s="33" t="s">
        <v>66</v>
      </c>
      <c r="B534" s="34" t="s">
        <v>438</v>
      </c>
      <c r="C534" s="17"/>
      <c r="D534" s="18"/>
      <c r="E534" s="19"/>
      <c r="F534" s="35">
        <f>SUM(F530:F533)</f>
        <v>111800</v>
      </c>
    </row>
    <row r="535" spans="1:7" s="31" customFormat="1" ht="15.75" x14ac:dyDescent="0.25">
      <c r="A535" s="25" t="s">
        <v>437</v>
      </c>
      <c r="B535" s="26" t="s">
        <v>436</v>
      </c>
      <c r="C535" s="27" t="s">
        <v>66</v>
      </c>
      <c r="D535" s="28" t="s">
        <v>66</v>
      </c>
      <c r="E535" s="29" t="s">
        <v>66</v>
      </c>
      <c r="F535" s="28" t="s">
        <v>66</v>
      </c>
      <c r="G535" s="30"/>
    </row>
    <row r="536" spans="1:7" ht="45" x14ac:dyDescent="0.25">
      <c r="A536" s="32" t="s">
        <v>435</v>
      </c>
      <c r="B536" s="16" t="s">
        <v>434</v>
      </c>
      <c r="C536" s="17" t="s">
        <v>161</v>
      </c>
      <c r="D536" s="18">
        <v>35</v>
      </c>
      <c r="E536" s="19">
        <v>990</v>
      </c>
      <c r="F536" s="18">
        <f>MMULT(D536,E536)</f>
        <v>34650</v>
      </c>
    </row>
    <row r="537" spans="1:7" x14ac:dyDescent="0.25">
      <c r="A537" s="33" t="s">
        <v>66</v>
      </c>
      <c r="B537" s="34" t="s">
        <v>433</v>
      </c>
      <c r="C537" s="17"/>
      <c r="D537" s="18"/>
      <c r="E537" s="19"/>
      <c r="F537" s="35">
        <f>SUM(F536:F536)</f>
        <v>34650</v>
      </c>
    </row>
    <row r="538" spans="1:7" s="31" customFormat="1" ht="15.75" x14ac:dyDescent="0.25">
      <c r="A538" s="25" t="s">
        <v>432</v>
      </c>
      <c r="B538" s="26" t="s">
        <v>431</v>
      </c>
      <c r="C538" s="27" t="s">
        <v>66</v>
      </c>
      <c r="D538" s="28" t="s">
        <v>66</v>
      </c>
      <c r="E538" s="29" t="s">
        <v>66</v>
      </c>
      <c r="F538" s="28" t="s">
        <v>66</v>
      </c>
      <c r="G538" s="30"/>
    </row>
    <row r="539" spans="1:7" ht="45" x14ac:dyDescent="0.25">
      <c r="A539" s="32" t="s">
        <v>430</v>
      </c>
      <c r="B539" s="16" t="s">
        <v>429</v>
      </c>
      <c r="C539" s="17" t="s">
        <v>161</v>
      </c>
      <c r="D539" s="18">
        <v>30</v>
      </c>
      <c r="E539" s="19">
        <v>237</v>
      </c>
      <c r="F539" s="18">
        <f t="shared" ref="F539:F544" si="20">MMULT(D539,E539)</f>
        <v>7110</v>
      </c>
    </row>
    <row r="540" spans="1:7" ht="45" x14ac:dyDescent="0.25">
      <c r="A540" s="32" t="s">
        <v>428</v>
      </c>
      <c r="B540" s="16" t="s">
        <v>427</v>
      </c>
      <c r="C540" s="17" t="s">
        <v>161</v>
      </c>
      <c r="D540" s="18">
        <v>35</v>
      </c>
      <c r="E540" s="19">
        <v>300</v>
      </c>
      <c r="F540" s="18">
        <f t="shared" si="20"/>
        <v>10500</v>
      </c>
    </row>
    <row r="541" spans="1:7" ht="45" x14ac:dyDescent="0.25">
      <c r="A541" s="32" t="s">
        <v>426</v>
      </c>
      <c r="B541" s="16" t="s">
        <v>425</v>
      </c>
      <c r="C541" s="17" t="s">
        <v>161</v>
      </c>
      <c r="D541" s="18">
        <v>65</v>
      </c>
      <c r="E541" s="19">
        <v>315</v>
      </c>
      <c r="F541" s="18">
        <f t="shared" si="20"/>
        <v>20475</v>
      </c>
    </row>
    <row r="542" spans="1:7" ht="45" x14ac:dyDescent="0.25">
      <c r="A542" s="32" t="s">
        <v>424</v>
      </c>
      <c r="B542" s="16" t="s">
        <v>423</v>
      </c>
      <c r="C542" s="17" t="s">
        <v>161</v>
      </c>
      <c r="D542" s="18">
        <v>460</v>
      </c>
      <c r="E542" s="19">
        <v>1980</v>
      </c>
      <c r="F542" s="18">
        <f t="shared" si="20"/>
        <v>910800</v>
      </c>
    </row>
    <row r="543" spans="1:7" ht="45" x14ac:dyDescent="0.25">
      <c r="A543" s="32" t="s">
        <v>422</v>
      </c>
      <c r="B543" s="16" t="s">
        <v>421</v>
      </c>
      <c r="C543" s="17" t="s">
        <v>161</v>
      </c>
      <c r="D543" s="18">
        <v>300</v>
      </c>
      <c r="E543" s="19">
        <v>2020</v>
      </c>
      <c r="F543" s="18">
        <f t="shared" si="20"/>
        <v>606000</v>
      </c>
    </row>
    <row r="544" spans="1:7" ht="45" x14ac:dyDescent="0.25">
      <c r="A544" s="32" t="s">
        <v>420</v>
      </c>
      <c r="B544" s="16" t="s">
        <v>419</v>
      </c>
      <c r="C544" s="17" t="s">
        <v>161</v>
      </c>
      <c r="D544" s="18">
        <v>80</v>
      </c>
      <c r="E544" s="19">
        <v>545</v>
      </c>
      <c r="F544" s="18">
        <f t="shared" si="20"/>
        <v>43600</v>
      </c>
    </row>
    <row r="545" spans="1:7" x14ac:dyDescent="0.25">
      <c r="A545" s="33" t="s">
        <v>66</v>
      </c>
      <c r="B545" s="34" t="s">
        <v>418</v>
      </c>
      <c r="C545" s="17"/>
      <c r="D545" s="18"/>
      <c r="E545" s="19"/>
      <c r="F545" s="35">
        <f>SUM(F539:F544)</f>
        <v>1598485</v>
      </c>
    </row>
    <row r="546" spans="1:7" s="31" customFormat="1" ht="15.75" x14ac:dyDescent="0.25">
      <c r="A546" s="25" t="s">
        <v>417</v>
      </c>
      <c r="B546" s="26" t="s">
        <v>416</v>
      </c>
      <c r="C546" s="27" t="s">
        <v>66</v>
      </c>
      <c r="D546" s="28" t="s">
        <v>66</v>
      </c>
      <c r="E546" s="29" t="s">
        <v>66</v>
      </c>
      <c r="F546" s="28" t="s">
        <v>66</v>
      </c>
      <c r="G546" s="30"/>
    </row>
    <row r="547" spans="1:7" ht="75" x14ac:dyDescent="0.25">
      <c r="A547" s="32" t="s">
        <v>415</v>
      </c>
      <c r="B547" s="16" t="s">
        <v>414</v>
      </c>
      <c r="C547" s="17" t="s">
        <v>82</v>
      </c>
      <c r="D547" s="18">
        <v>1</v>
      </c>
      <c r="E547" s="19">
        <v>5500</v>
      </c>
      <c r="F547" s="18">
        <f t="shared" ref="F547:F557" si="21">MMULT(D547,E547)</f>
        <v>5500</v>
      </c>
    </row>
    <row r="548" spans="1:7" ht="75" x14ac:dyDescent="0.25">
      <c r="A548" s="32" t="s">
        <v>413</v>
      </c>
      <c r="B548" s="16" t="s">
        <v>412</v>
      </c>
      <c r="C548" s="17" t="s">
        <v>82</v>
      </c>
      <c r="D548" s="18">
        <v>3</v>
      </c>
      <c r="E548" s="19">
        <v>6670</v>
      </c>
      <c r="F548" s="18">
        <f t="shared" si="21"/>
        <v>20010</v>
      </c>
    </row>
    <row r="549" spans="1:7" ht="75" x14ac:dyDescent="0.25">
      <c r="A549" s="32" t="s">
        <v>411</v>
      </c>
      <c r="B549" s="16" t="s">
        <v>410</v>
      </c>
      <c r="C549" s="17" t="s">
        <v>82</v>
      </c>
      <c r="D549" s="18">
        <v>2</v>
      </c>
      <c r="E549" s="19">
        <v>9060</v>
      </c>
      <c r="F549" s="18">
        <f t="shared" si="21"/>
        <v>18120</v>
      </c>
    </row>
    <row r="550" spans="1:7" ht="75" x14ac:dyDescent="0.25">
      <c r="A550" s="32" t="s">
        <v>409</v>
      </c>
      <c r="B550" s="16" t="s">
        <v>408</v>
      </c>
      <c r="C550" s="17" t="s">
        <v>82</v>
      </c>
      <c r="D550" s="18">
        <v>2</v>
      </c>
      <c r="E550" s="19">
        <v>17270</v>
      </c>
      <c r="F550" s="18">
        <f t="shared" si="21"/>
        <v>34540</v>
      </c>
    </row>
    <row r="551" spans="1:7" ht="75" x14ac:dyDescent="0.25">
      <c r="A551" s="32" t="s">
        <v>407</v>
      </c>
      <c r="B551" s="16" t="s">
        <v>406</v>
      </c>
      <c r="C551" s="17" t="s">
        <v>82</v>
      </c>
      <c r="D551" s="18">
        <v>11</v>
      </c>
      <c r="E551" s="19">
        <v>19000</v>
      </c>
      <c r="F551" s="18">
        <f t="shared" si="21"/>
        <v>209000</v>
      </c>
    </row>
    <row r="552" spans="1:7" ht="75" x14ac:dyDescent="0.25">
      <c r="A552" s="32" t="s">
        <v>405</v>
      </c>
      <c r="B552" s="16" t="s">
        <v>404</v>
      </c>
      <c r="C552" s="17" t="s">
        <v>82</v>
      </c>
      <c r="D552" s="18">
        <v>6</v>
      </c>
      <c r="E552" s="19">
        <v>21570</v>
      </c>
      <c r="F552" s="18">
        <f t="shared" si="21"/>
        <v>129420</v>
      </c>
    </row>
    <row r="553" spans="1:7" ht="75" x14ac:dyDescent="0.25">
      <c r="A553" s="32" t="s">
        <v>403</v>
      </c>
      <c r="B553" s="16" t="s">
        <v>402</v>
      </c>
      <c r="C553" s="17" t="s">
        <v>82</v>
      </c>
      <c r="D553" s="18">
        <v>2</v>
      </c>
      <c r="E553" s="19">
        <v>38700</v>
      </c>
      <c r="F553" s="18">
        <f t="shared" si="21"/>
        <v>77400</v>
      </c>
    </row>
    <row r="554" spans="1:7" ht="30" x14ac:dyDescent="0.25">
      <c r="A554" s="32" t="s">
        <v>401</v>
      </c>
      <c r="B554" s="16" t="s">
        <v>400</v>
      </c>
      <c r="C554" s="17" t="s">
        <v>127</v>
      </c>
      <c r="D554" s="18">
        <v>6</v>
      </c>
      <c r="E554" s="19">
        <v>710</v>
      </c>
      <c r="F554" s="18">
        <f t="shared" si="21"/>
        <v>4260</v>
      </c>
    </row>
    <row r="555" spans="1:7" ht="30" x14ac:dyDescent="0.25">
      <c r="A555" s="32" t="s">
        <v>399</v>
      </c>
      <c r="B555" s="16" t="s">
        <v>398</v>
      </c>
      <c r="C555" s="17" t="s">
        <v>127</v>
      </c>
      <c r="D555" s="18">
        <v>3</v>
      </c>
      <c r="E555" s="19">
        <v>810</v>
      </c>
      <c r="F555" s="18">
        <f t="shared" si="21"/>
        <v>2430</v>
      </c>
    </row>
    <row r="556" spans="1:7" ht="30" x14ac:dyDescent="0.25">
      <c r="A556" s="32" t="s">
        <v>397</v>
      </c>
      <c r="B556" s="16" t="s">
        <v>396</v>
      </c>
      <c r="C556" s="17" t="s">
        <v>127</v>
      </c>
      <c r="D556" s="18">
        <v>17</v>
      </c>
      <c r="E556" s="19">
        <v>1180</v>
      </c>
      <c r="F556" s="18">
        <f t="shared" si="21"/>
        <v>20060</v>
      </c>
    </row>
    <row r="557" spans="1:7" ht="30" x14ac:dyDescent="0.25">
      <c r="A557" s="32" t="s">
        <v>395</v>
      </c>
      <c r="B557" s="16" t="s">
        <v>394</v>
      </c>
      <c r="C557" s="17" t="s">
        <v>82</v>
      </c>
      <c r="D557" s="18">
        <v>4</v>
      </c>
      <c r="E557" s="19">
        <v>3410</v>
      </c>
      <c r="F557" s="18">
        <f t="shared" si="21"/>
        <v>13640</v>
      </c>
    </row>
    <row r="558" spans="1:7" x14ac:dyDescent="0.25">
      <c r="A558" s="33" t="s">
        <v>66</v>
      </c>
      <c r="B558" s="34" t="s">
        <v>393</v>
      </c>
      <c r="C558" s="17"/>
      <c r="D558" s="18"/>
      <c r="E558" s="19"/>
      <c r="F558" s="35">
        <f>SUM(F547:F557)</f>
        <v>534380</v>
      </c>
    </row>
    <row r="559" spans="1:7" s="31" customFormat="1" ht="15.75" x14ac:dyDescent="0.25">
      <c r="A559" s="25" t="s">
        <v>392</v>
      </c>
      <c r="B559" s="26" t="s">
        <v>391</v>
      </c>
      <c r="C559" s="27" t="s">
        <v>66</v>
      </c>
      <c r="D559" s="28" t="s">
        <v>66</v>
      </c>
      <c r="E559" s="29" t="s">
        <v>66</v>
      </c>
      <c r="F559" s="28" t="s">
        <v>66</v>
      </c>
      <c r="G559" s="30"/>
    </row>
    <row r="560" spans="1:7" ht="30" x14ac:dyDescent="0.25">
      <c r="A560" s="32" t="s">
        <v>390</v>
      </c>
      <c r="B560" s="16" t="s">
        <v>389</v>
      </c>
      <c r="C560" s="17" t="s">
        <v>82</v>
      </c>
      <c r="D560" s="18">
        <v>4</v>
      </c>
      <c r="E560" s="19">
        <v>570</v>
      </c>
      <c r="F560" s="18">
        <f t="shared" ref="F560:F568" si="22">MMULT(D560,E560)</f>
        <v>2280</v>
      </c>
    </row>
    <row r="561" spans="1:7" ht="30" x14ac:dyDescent="0.25">
      <c r="A561" s="32" t="s">
        <v>388</v>
      </c>
      <c r="B561" s="16" t="s">
        <v>387</v>
      </c>
      <c r="C561" s="17" t="s">
        <v>82</v>
      </c>
      <c r="D561" s="18">
        <v>4</v>
      </c>
      <c r="E561" s="19">
        <v>750</v>
      </c>
      <c r="F561" s="18">
        <f t="shared" si="22"/>
        <v>3000</v>
      </c>
    </row>
    <row r="562" spans="1:7" ht="30" x14ac:dyDescent="0.25">
      <c r="A562" s="32" t="s">
        <v>386</v>
      </c>
      <c r="B562" s="16" t="s">
        <v>385</v>
      </c>
      <c r="C562" s="17" t="s">
        <v>127</v>
      </c>
      <c r="D562" s="18">
        <v>7</v>
      </c>
      <c r="E562" s="19">
        <v>210</v>
      </c>
      <c r="F562" s="18">
        <f t="shared" si="22"/>
        <v>1470</v>
      </c>
    </row>
    <row r="563" spans="1:7" ht="45" x14ac:dyDescent="0.25">
      <c r="A563" s="32" t="s">
        <v>384</v>
      </c>
      <c r="B563" s="16" t="s">
        <v>383</v>
      </c>
      <c r="C563" s="17" t="s">
        <v>82</v>
      </c>
      <c r="D563" s="18">
        <v>1</v>
      </c>
      <c r="E563" s="19">
        <v>300</v>
      </c>
      <c r="F563" s="18">
        <f t="shared" si="22"/>
        <v>300</v>
      </c>
    </row>
    <row r="564" spans="1:7" ht="45" x14ac:dyDescent="0.25">
      <c r="A564" s="32" t="s">
        <v>382</v>
      </c>
      <c r="B564" s="16" t="s">
        <v>381</v>
      </c>
      <c r="C564" s="17" t="s">
        <v>82</v>
      </c>
      <c r="D564" s="18">
        <v>3</v>
      </c>
      <c r="E564" s="19">
        <v>470</v>
      </c>
      <c r="F564" s="18">
        <f t="shared" si="22"/>
        <v>1410</v>
      </c>
    </row>
    <row r="565" spans="1:7" ht="45" x14ac:dyDescent="0.25">
      <c r="A565" s="32" t="s">
        <v>380</v>
      </c>
      <c r="B565" s="16" t="s">
        <v>379</v>
      </c>
      <c r="C565" s="17" t="s">
        <v>82</v>
      </c>
      <c r="D565" s="18">
        <v>17</v>
      </c>
      <c r="E565" s="19">
        <v>1370</v>
      </c>
      <c r="F565" s="18">
        <f t="shared" si="22"/>
        <v>23290</v>
      </c>
    </row>
    <row r="566" spans="1:7" ht="60" x14ac:dyDescent="0.25">
      <c r="A566" s="32" t="s">
        <v>378</v>
      </c>
      <c r="B566" s="16" t="s">
        <v>377</v>
      </c>
      <c r="C566" s="17" t="s">
        <v>82</v>
      </c>
      <c r="D566" s="18">
        <v>1</v>
      </c>
      <c r="E566" s="19">
        <v>220</v>
      </c>
      <c r="F566" s="18">
        <f t="shared" si="22"/>
        <v>220</v>
      </c>
    </row>
    <row r="567" spans="1:7" ht="30" x14ac:dyDescent="0.25">
      <c r="A567" s="32" t="s">
        <v>376</v>
      </c>
      <c r="B567" s="16" t="s">
        <v>375</v>
      </c>
      <c r="C567" s="17" t="s">
        <v>127</v>
      </c>
      <c r="D567" s="18">
        <v>1</v>
      </c>
      <c r="E567" s="19">
        <v>1500</v>
      </c>
      <c r="F567" s="18">
        <f t="shared" si="22"/>
        <v>1500</v>
      </c>
    </row>
    <row r="568" spans="1:7" ht="30" x14ac:dyDescent="0.25">
      <c r="A568" s="32" t="s">
        <v>374</v>
      </c>
      <c r="B568" s="16" t="s">
        <v>373</v>
      </c>
      <c r="C568" s="17" t="s">
        <v>127</v>
      </c>
      <c r="D568" s="18">
        <v>2</v>
      </c>
      <c r="E568" s="19">
        <v>2550</v>
      </c>
      <c r="F568" s="18">
        <f t="shared" si="22"/>
        <v>5100</v>
      </c>
    </row>
    <row r="569" spans="1:7" x14ac:dyDescent="0.25">
      <c r="A569" s="33" t="s">
        <v>66</v>
      </c>
      <c r="B569" s="34" t="s">
        <v>372</v>
      </c>
      <c r="C569" s="17"/>
      <c r="D569" s="18"/>
      <c r="E569" s="19"/>
      <c r="F569" s="35">
        <f>SUM(F560:F568)</f>
        <v>38570</v>
      </c>
    </row>
    <row r="570" spans="1:7" s="31" customFormat="1" ht="15.75" x14ac:dyDescent="0.25">
      <c r="A570" s="25" t="s">
        <v>371</v>
      </c>
      <c r="B570" s="26" t="s">
        <v>370</v>
      </c>
      <c r="C570" s="27" t="s">
        <v>66</v>
      </c>
      <c r="D570" s="28" t="s">
        <v>66</v>
      </c>
      <c r="E570" s="29" t="s">
        <v>66</v>
      </c>
      <c r="F570" s="28" t="s">
        <v>66</v>
      </c>
      <c r="G570" s="30"/>
    </row>
    <row r="571" spans="1:7" ht="45" x14ac:dyDescent="0.25">
      <c r="A571" s="32" t="s">
        <v>369</v>
      </c>
      <c r="B571" s="16" t="s">
        <v>368</v>
      </c>
      <c r="C571" s="17" t="s">
        <v>127</v>
      </c>
      <c r="D571" s="18">
        <v>1</v>
      </c>
      <c r="E571" s="19">
        <v>10090</v>
      </c>
      <c r="F571" s="18">
        <f>MMULT(D571,E571)</f>
        <v>10090</v>
      </c>
    </row>
    <row r="572" spans="1:7" x14ac:dyDescent="0.25">
      <c r="A572" s="33" t="s">
        <v>66</v>
      </c>
      <c r="B572" s="34" t="s">
        <v>367</v>
      </c>
      <c r="C572" s="17"/>
      <c r="D572" s="18"/>
      <c r="E572" s="19"/>
      <c r="F572" s="35">
        <f>SUM(F571:F571)</f>
        <v>10090</v>
      </c>
    </row>
    <row r="573" spans="1:7" s="31" customFormat="1" ht="15.75" x14ac:dyDescent="0.25">
      <c r="A573" s="25" t="s">
        <v>366</v>
      </c>
      <c r="B573" s="26" t="s">
        <v>365</v>
      </c>
      <c r="C573" s="27" t="s">
        <v>66</v>
      </c>
      <c r="D573" s="28" t="s">
        <v>66</v>
      </c>
      <c r="E573" s="29" t="s">
        <v>66</v>
      </c>
      <c r="F573" s="28" t="s">
        <v>66</v>
      </c>
      <c r="G573" s="30"/>
    </row>
    <row r="574" spans="1:7" ht="30" x14ac:dyDescent="0.25">
      <c r="A574" s="32" t="s">
        <v>364</v>
      </c>
      <c r="B574" s="16" t="s">
        <v>363</v>
      </c>
      <c r="C574" s="17" t="s">
        <v>102</v>
      </c>
      <c r="D574" s="18">
        <v>8</v>
      </c>
      <c r="E574" s="19">
        <v>3600</v>
      </c>
      <c r="F574" s="18">
        <f>MMULT(D574,E574)</f>
        <v>28800</v>
      </c>
    </row>
    <row r="575" spans="1:7" x14ac:dyDescent="0.25">
      <c r="A575" s="33" t="s">
        <v>66</v>
      </c>
      <c r="B575" s="34" t="s">
        <v>362</v>
      </c>
      <c r="C575" s="17"/>
      <c r="D575" s="18"/>
      <c r="E575" s="19"/>
      <c r="F575" s="35">
        <f>SUM(F574:F574)</f>
        <v>28800</v>
      </c>
    </row>
    <row r="576" spans="1:7" s="31" customFormat="1" ht="15.75" x14ac:dyDescent="0.25">
      <c r="A576" s="25" t="s">
        <v>361</v>
      </c>
      <c r="B576" s="26" t="s">
        <v>360</v>
      </c>
      <c r="C576" s="27" t="s">
        <v>66</v>
      </c>
      <c r="D576" s="28" t="s">
        <v>66</v>
      </c>
      <c r="E576" s="29" t="s">
        <v>66</v>
      </c>
      <c r="F576" s="28" t="s">
        <v>66</v>
      </c>
      <c r="G576" s="30"/>
    </row>
    <row r="577" spans="1:7" ht="30" x14ac:dyDescent="0.25">
      <c r="A577" s="32" t="s">
        <v>359</v>
      </c>
      <c r="B577" s="16" t="s">
        <v>358</v>
      </c>
      <c r="C577" s="17" t="s">
        <v>161</v>
      </c>
      <c r="D577" s="18">
        <v>400</v>
      </c>
      <c r="E577" s="19">
        <v>540</v>
      </c>
      <c r="F577" s="18">
        <f t="shared" ref="F577:F589" si="23">MMULT(D577,E577)</f>
        <v>216000</v>
      </c>
    </row>
    <row r="578" spans="1:7" ht="45" x14ac:dyDescent="0.25">
      <c r="A578" s="32" t="s">
        <v>357</v>
      </c>
      <c r="B578" s="16" t="s">
        <v>356</v>
      </c>
      <c r="C578" s="17" t="s">
        <v>161</v>
      </c>
      <c r="D578" s="18">
        <v>130</v>
      </c>
      <c r="E578" s="19">
        <v>560</v>
      </c>
      <c r="F578" s="18">
        <f t="shared" si="23"/>
        <v>72800</v>
      </c>
    </row>
    <row r="579" spans="1:7" ht="45" x14ac:dyDescent="0.25">
      <c r="A579" s="32" t="s">
        <v>355</v>
      </c>
      <c r="B579" s="16" t="s">
        <v>354</v>
      </c>
      <c r="C579" s="17" t="s">
        <v>161</v>
      </c>
      <c r="D579" s="18">
        <v>275</v>
      </c>
      <c r="E579" s="19">
        <v>710</v>
      </c>
      <c r="F579" s="18">
        <f t="shared" si="23"/>
        <v>195250</v>
      </c>
    </row>
    <row r="580" spans="1:7" ht="45" x14ac:dyDescent="0.25">
      <c r="A580" s="32" t="s">
        <v>353</v>
      </c>
      <c r="B580" s="16" t="s">
        <v>352</v>
      </c>
      <c r="C580" s="17" t="s">
        <v>161</v>
      </c>
      <c r="D580" s="18">
        <v>454</v>
      </c>
      <c r="E580" s="19">
        <v>740</v>
      </c>
      <c r="F580" s="18">
        <f t="shared" si="23"/>
        <v>335960</v>
      </c>
    </row>
    <row r="581" spans="1:7" ht="45" x14ac:dyDescent="0.25">
      <c r="A581" s="32" t="s">
        <v>351</v>
      </c>
      <c r="B581" s="16" t="s">
        <v>350</v>
      </c>
      <c r="C581" s="17" t="s">
        <v>161</v>
      </c>
      <c r="D581" s="18">
        <v>202</v>
      </c>
      <c r="E581" s="19">
        <v>790</v>
      </c>
      <c r="F581" s="18">
        <f t="shared" si="23"/>
        <v>159580</v>
      </c>
    </row>
    <row r="582" spans="1:7" ht="45" x14ac:dyDescent="0.25">
      <c r="A582" s="32" t="s">
        <v>349</v>
      </c>
      <c r="B582" s="16" t="s">
        <v>348</v>
      </c>
      <c r="C582" s="17" t="s">
        <v>161</v>
      </c>
      <c r="D582" s="18">
        <v>2450</v>
      </c>
      <c r="E582" s="19">
        <v>920</v>
      </c>
      <c r="F582" s="18">
        <f t="shared" si="23"/>
        <v>2254000</v>
      </c>
    </row>
    <row r="583" spans="1:7" ht="45" x14ac:dyDescent="0.25">
      <c r="A583" s="32" t="s">
        <v>347</v>
      </c>
      <c r="B583" s="16" t="s">
        <v>346</v>
      </c>
      <c r="C583" s="17" t="s">
        <v>161</v>
      </c>
      <c r="D583" s="18">
        <v>165</v>
      </c>
      <c r="E583" s="19">
        <v>970</v>
      </c>
      <c r="F583" s="18">
        <f t="shared" si="23"/>
        <v>160050</v>
      </c>
    </row>
    <row r="584" spans="1:7" ht="45" x14ac:dyDescent="0.25">
      <c r="A584" s="32" t="s">
        <v>345</v>
      </c>
      <c r="B584" s="16" t="s">
        <v>344</v>
      </c>
      <c r="C584" s="17" t="s">
        <v>161</v>
      </c>
      <c r="D584" s="18">
        <v>176</v>
      </c>
      <c r="E584" s="19">
        <v>1030</v>
      </c>
      <c r="F584" s="18">
        <f t="shared" si="23"/>
        <v>181280</v>
      </c>
    </row>
    <row r="585" spans="1:7" ht="45" x14ac:dyDescent="0.25">
      <c r="A585" s="32" t="s">
        <v>343</v>
      </c>
      <c r="B585" s="16" t="s">
        <v>342</v>
      </c>
      <c r="C585" s="17" t="s">
        <v>161</v>
      </c>
      <c r="D585" s="18">
        <v>140</v>
      </c>
      <c r="E585" s="19">
        <v>1090</v>
      </c>
      <c r="F585" s="18">
        <f t="shared" si="23"/>
        <v>152600</v>
      </c>
    </row>
    <row r="586" spans="1:7" ht="30" x14ac:dyDescent="0.25">
      <c r="A586" s="32" t="s">
        <v>341</v>
      </c>
      <c r="B586" s="16" t="s">
        <v>340</v>
      </c>
      <c r="C586" s="17" t="s">
        <v>161</v>
      </c>
      <c r="D586" s="18">
        <v>760</v>
      </c>
      <c r="E586" s="19">
        <v>-36.799999999999997</v>
      </c>
      <c r="F586" s="18">
        <f t="shared" si="23"/>
        <v>-27967.999999999996</v>
      </c>
    </row>
    <row r="587" spans="1:7" ht="30" x14ac:dyDescent="0.25">
      <c r="A587" s="32" t="s">
        <v>339</v>
      </c>
      <c r="B587" s="16" t="s">
        <v>338</v>
      </c>
      <c r="C587" s="17" t="s">
        <v>161</v>
      </c>
      <c r="D587" s="18">
        <v>2675</v>
      </c>
      <c r="E587" s="19">
        <v>-62.1</v>
      </c>
      <c r="F587" s="18">
        <f t="shared" si="23"/>
        <v>-166117.5</v>
      </c>
    </row>
    <row r="588" spans="1:7" ht="30" x14ac:dyDescent="0.25">
      <c r="A588" s="32" t="s">
        <v>337</v>
      </c>
      <c r="B588" s="16" t="s">
        <v>336</v>
      </c>
      <c r="C588" s="17" t="s">
        <v>161</v>
      </c>
      <c r="D588" s="18">
        <v>352</v>
      </c>
      <c r="E588" s="19">
        <v>-87.4</v>
      </c>
      <c r="F588" s="18">
        <f t="shared" si="23"/>
        <v>-30764.800000000003</v>
      </c>
    </row>
    <row r="589" spans="1:7" ht="30" x14ac:dyDescent="0.25">
      <c r="A589" s="32" t="s">
        <v>335</v>
      </c>
      <c r="B589" s="16" t="s">
        <v>334</v>
      </c>
      <c r="C589" s="17" t="s">
        <v>161</v>
      </c>
      <c r="D589" s="18">
        <v>320</v>
      </c>
      <c r="E589" s="19">
        <v>-112.7</v>
      </c>
      <c r="F589" s="18">
        <f t="shared" si="23"/>
        <v>-36064</v>
      </c>
    </row>
    <row r="590" spans="1:7" x14ac:dyDescent="0.25">
      <c r="A590" s="33" t="s">
        <v>66</v>
      </c>
      <c r="B590" s="34" t="s">
        <v>333</v>
      </c>
      <c r="C590" s="17"/>
      <c r="D590" s="18"/>
      <c r="E590" s="19"/>
      <c r="F590" s="35">
        <f>SUM(F577:F589)</f>
        <v>3466605.7</v>
      </c>
    </row>
    <row r="591" spans="1:7" s="31" customFormat="1" ht="15.75" x14ac:dyDescent="0.25">
      <c r="A591" s="25" t="s">
        <v>332</v>
      </c>
      <c r="B591" s="26" t="s">
        <v>331</v>
      </c>
      <c r="C591" s="27" t="s">
        <v>66</v>
      </c>
      <c r="D591" s="28" t="s">
        <v>66</v>
      </c>
      <c r="E591" s="29" t="s">
        <v>66</v>
      </c>
      <c r="F591" s="28" t="s">
        <v>66</v>
      </c>
      <c r="G591" s="30"/>
    </row>
    <row r="592" spans="1:7" ht="45" x14ac:dyDescent="0.25">
      <c r="A592" s="32" t="s">
        <v>330</v>
      </c>
      <c r="B592" s="16" t="s">
        <v>329</v>
      </c>
      <c r="C592" s="17" t="s">
        <v>82</v>
      </c>
      <c r="D592" s="18">
        <v>7</v>
      </c>
      <c r="E592" s="19">
        <v>7350</v>
      </c>
      <c r="F592" s="18">
        <f t="shared" ref="F592:F604" si="24">MMULT(D592,E592)</f>
        <v>51450</v>
      </c>
    </row>
    <row r="593" spans="1:7" ht="45" x14ac:dyDescent="0.25">
      <c r="A593" s="32" t="s">
        <v>328</v>
      </c>
      <c r="B593" s="16" t="s">
        <v>327</v>
      </c>
      <c r="C593" s="17" t="s">
        <v>82</v>
      </c>
      <c r="D593" s="18">
        <v>58</v>
      </c>
      <c r="E593" s="19">
        <v>7880</v>
      </c>
      <c r="F593" s="18">
        <f t="shared" si="24"/>
        <v>457040</v>
      </c>
    </row>
    <row r="594" spans="1:7" ht="45" x14ac:dyDescent="0.25">
      <c r="A594" s="32" t="s">
        <v>326</v>
      </c>
      <c r="B594" s="16" t="s">
        <v>325</v>
      </c>
      <c r="C594" s="17" t="s">
        <v>82</v>
      </c>
      <c r="D594" s="18">
        <v>22</v>
      </c>
      <c r="E594" s="19">
        <v>10380</v>
      </c>
      <c r="F594" s="18">
        <f t="shared" si="24"/>
        <v>228360</v>
      </c>
    </row>
    <row r="595" spans="1:7" ht="45" x14ac:dyDescent="0.25">
      <c r="A595" s="32" t="s">
        <v>324</v>
      </c>
      <c r="B595" s="16" t="s">
        <v>323</v>
      </c>
      <c r="C595" s="17" t="s">
        <v>82</v>
      </c>
      <c r="D595" s="18">
        <v>2</v>
      </c>
      <c r="E595" s="19">
        <v>12200</v>
      </c>
      <c r="F595" s="18">
        <f t="shared" si="24"/>
        <v>24400</v>
      </c>
    </row>
    <row r="596" spans="1:7" ht="45" x14ac:dyDescent="0.25">
      <c r="A596" s="32" t="s">
        <v>322</v>
      </c>
      <c r="B596" s="16" t="s">
        <v>321</v>
      </c>
      <c r="C596" s="17" t="s">
        <v>82</v>
      </c>
      <c r="D596" s="18">
        <v>1</v>
      </c>
      <c r="E596" s="19">
        <v>12300</v>
      </c>
      <c r="F596" s="18">
        <f t="shared" si="24"/>
        <v>12300</v>
      </c>
    </row>
    <row r="597" spans="1:7" ht="45" x14ac:dyDescent="0.25">
      <c r="A597" s="32" t="s">
        <v>320</v>
      </c>
      <c r="B597" s="16" t="s">
        <v>319</v>
      </c>
      <c r="C597" s="17" t="s">
        <v>82</v>
      </c>
      <c r="D597" s="18">
        <v>8</v>
      </c>
      <c r="E597" s="19">
        <v>13810</v>
      </c>
      <c r="F597" s="18">
        <f t="shared" si="24"/>
        <v>110480</v>
      </c>
    </row>
    <row r="598" spans="1:7" ht="45" x14ac:dyDescent="0.25">
      <c r="A598" s="32" t="s">
        <v>318</v>
      </c>
      <c r="B598" s="16" t="s">
        <v>317</v>
      </c>
      <c r="C598" s="17" t="s">
        <v>82</v>
      </c>
      <c r="D598" s="18">
        <v>1</v>
      </c>
      <c r="E598" s="19">
        <v>16450</v>
      </c>
      <c r="F598" s="18">
        <f t="shared" si="24"/>
        <v>16450</v>
      </c>
    </row>
    <row r="599" spans="1:7" x14ac:dyDescent="0.25">
      <c r="A599" s="32" t="s">
        <v>316</v>
      </c>
      <c r="B599" s="16" t="s">
        <v>315</v>
      </c>
      <c r="C599" s="17" t="s">
        <v>127</v>
      </c>
      <c r="D599" s="18">
        <v>8</v>
      </c>
      <c r="E599" s="19">
        <v>1060</v>
      </c>
      <c r="F599" s="18">
        <f t="shared" si="24"/>
        <v>8480</v>
      </c>
    </row>
    <row r="600" spans="1:7" x14ac:dyDescent="0.25">
      <c r="A600" s="32" t="s">
        <v>314</v>
      </c>
      <c r="B600" s="16" t="s">
        <v>313</v>
      </c>
      <c r="C600" s="17" t="s">
        <v>127</v>
      </c>
      <c r="D600" s="18">
        <v>2</v>
      </c>
      <c r="E600" s="19">
        <v>1160</v>
      </c>
      <c r="F600" s="18">
        <f t="shared" si="24"/>
        <v>2320</v>
      </c>
    </row>
    <row r="601" spans="1:7" x14ac:dyDescent="0.25">
      <c r="A601" s="32" t="s">
        <v>312</v>
      </c>
      <c r="B601" s="16" t="s">
        <v>311</v>
      </c>
      <c r="C601" s="17" t="s">
        <v>127</v>
      </c>
      <c r="D601" s="18">
        <v>1</v>
      </c>
      <c r="E601" s="19">
        <v>1270</v>
      </c>
      <c r="F601" s="18">
        <f t="shared" si="24"/>
        <v>1270</v>
      </c>
    </row>
    <row r="602" spans="1:7" ht="30" x14ac:dyDescent="0.25">
      <c r="A602" s="32" t="s">
        <v>310</v>
      </c>
      <c r="B602" s="16" t="s">
        <v>309</v>
      </c>
      <c r="C602" s="17" t="s">
        <v>82</v>
      </c>
      <c r="D602" s="18">
        <v>25</v>
      </c>
      <c r="E602" s="19">
        <v>312</v>
      </c>
      <c r="F602" s="18">
        <f t="shared" si="24"/>
        <v>7800</v>
      </c>
    </row>
    <row r="603" spans="1:7" ht="30" x14ac:dyDescent="0.25">
      <c r="A603" s="32" t="s">
        <v>308</v>
      </c>
      <c r="B603" s="16" t="s">
        <v>307</v>
      </c>
      <c r="C603" s="17" t="s">
        <v>82</v>
      </c>
      <c r="D603" s="18">
        <v>46</v>
      </c>
      <c r="E603" s="19">
        <v>433</v>
      </c>
      <c r="F603" s="18">
        <f t="shared" si="24"/>
        <v>19918</v>
      </c>
    </row>
    <row r="604" spans="1:7" ht="45" x14ac:dyDescent="0.25">
      <c r="A604" s="32" t="s">
        <v>306</v>
      </c>
      <c r="B604" s="16" t="s">
        <v>305</v>
      </c>
      <c r="C604" s="17" t="s">
        <v>82</v>
      </c>
      <c r="D604" s="18">
        <v>10</v>
      </c>
      <c r="E604" s="19">
        <v>2350</v>
      </c>
      <c r="F604" s="18">
        <f t="shared" si="24"/>
        <v>23500</v>
      </c>
    </row>
    <row r="605" spans="1:7" x14ac:dyDescent="0.25">
      <c r="A605" s="33" t="s">
        <v>66</v>
      </c>
      <c r="B605" s="34" t="s">
        <v>304</v>
      </c>
      <c r="C605" s="17"/>
      <c r="D605" s="18"/>
      <c r="E605" s="19"/>
      <c r="F605" s="35">
        <f>SUM(F592:F604)</f>
        <v>963768</v>
      </c>
    </row>
    <row r="606" spans="1:7" s="31" customFormat="1" ht="15.75" x14ac:dyDescent="0.25">
      <c r="A606" s="25" t="s">
        <v>303</v>
      </c>
      <c r="B606" s="26" t="s">
        <v>302</v>
      </c>
      <c r="C606" s="27" t="s">
        <v>66</v>
      </c>
      <c r="D606" s="28" t="s">
        <v>66</v>
      </c>
      <c r="E606" s="29" t="s">
        <v>66</v>
      </c>
      <c r="F606" s="28" t="s">
        <v>66</v>
      </c>
      <c r="G606" s="30"/>
    </row>
    <row r="607" spans="1:7" ht="30" x14ac:dyDescent="0.25">
      <c r="A607" s="32" t="s">
        <v>301</v>
      </c>
      <c r="B607" s="16" t="s">
        <v>300</v>
      </c>
      <c r="C607" s="17" t="s">
        <v>82</v>
      </c>
      <c r="D607" s="18">
        <v>40</v>
      </c>
      <c r="E607" s="19">
        <v>550</v>
      </c>
      <c r="F607" s="18">
        <f t="shared" ref="F607:F612" si="25">MMULT(D607,E607)</f>
        <v>22000</v>
      </c>
    </row>
    <row r="608" spans="1:7" ht="30" x14ac:dyDescent="0.25">
      <c r="A608" s="32" t="s">
        <v>299</v>
      </c>
      <c r="B608" s="16" t="s">
        <v>298</v>
      </c>
      <c r="C608" s="17" t="s">
        <v>82</v>
      </c>
      <c r="D608" s="18">
        <v>50</v>
      </c>
      <c r="E608" s="19">
        <v>620</v>
      </c>
      <c r="F608" s="18">
        <f t="shared" si="25"/>
        <v>31000</v>
      </c>
    </row>
    <row r="609" spans="1:7" ht="30" x14ac:dyDescent="0.25">
      <c r="A609" s="32" t="s">
        <v>297</v>
      </c>
      <c r="B609" s="16" t="s">
        <v>296</v>
      </c>
      <c r="C609" s="17" t="s">
        <v>82</v>
      </c>
      <c r="D609" s="18">
        <v>40</v>
      </c>
      <c r="E609" s="19">
        <v>450</v>
      </c>
      <c r="F609" s="18">
        <f t="shared" si="25"/>
        <v>18000</v>
      </c>
    </row>
    <row r="610" spans="1:7" ht="30" x14ac:dyDescent="0.25">
      <c r="A610" s="32" t="s">
        <v>295</v>
      </c>
      <c r="B610" s="16" t="s">
        <v>294</v>
      </c>
      <c r="C610" s="17" t="s">
        <v>82</v>
      </c>
      <c r="D610" s="18">
        <v>40</v>
      </c>
      <c r="E610" s="19">
        <v>650</v>
      </c>
      <c r="F610" s="18">
        <f t="shared" si="25"/>
        <v>26000</v>
      </c>
    </row>
    <row r="611" spans="1:7" x14ac:dyDescent="0.25">
      <c r="A611" s="32" t="s">
        <v>293</v>
      </c>
      <c r="B611" s="16" t="s">
        <v>292</v>
      </c>
      <c r="C611" s="17" t="s">
        <v>161</v>
      </c>
      <c r="D611" s="18">
        <v>1200</v>
      </c>
      <c r="E611" s="19">
        <v>46</v>
      </c>
      <c r="F611" s="18">
        <f t="shared" si="25"/>
        <v>55200</v>
      </c>
    </row>
    <row r="612" spans="1:7" x14ac:dyDescent="0.25">
      <c r="A612" s="32" t="s">
        <v>291</v>
      </c>
      <c r="B612" s="16" t="s">
        <v>290</v>
      </c>
      <c r="C612" s="17" t="s">
        <v>161</v>
      </c>
      <c r="D612" s="18">
        <v>1200</v>
      </c>
      <c r="E612" s="19">
        <v>62</v>
      </c>
      <c r="F612" s="18">
        <f t="shared" si="25"/>
        <v>74400</v>
      </c>
    </row>
    <row r="613" spans="1:7" x14ac:dyDescent="0.25">
      <c r="A613" s="33" t="s">
        <v>66</v>
      </c>
      <c r="B613" s="34" t="s">
        <v>289</v>
      </c>
      <c r="C613" s="17"/>
      <c r="D613" s="18"/>
      <c r="E613" s="19"/>
      <c r="F613" s="35">
        <f>SUM(F607:F612)</f>
        <v>226600</v>
      </c>
    </row>
    <row r="614" spans="1:7" s="31" customFormat="1" ht="15.75" x14ac:dyDescent="0.25">
      <c r="A614" s="25" t="s">
        <v>288</v>
      </c>
      <c r="B614" s="26" t="s">
        <v>287</v>
      </c>
      <c r="C614" s="27" t="s">
        <v>66</v>
      </c>
      <c r="D614" s="28" t="s">
        <v>66</v>
      </c>
      <c r="E614" s="29" t="s">
        <v>66</v>
      </c>
      <c r="F614" s="28" t="s">
        <v>66</v>
      </c>
      <c r="G614" s="30"/>
    </row>
    <row r="615" spans="1:7" ht="30" x14ac:dyDescent="0.25">
      <c r="A615" s="32" t="s">
        <v>286</v>
      </c>
      <c r="B615" s="16" t="s">
        <v>285</v>
      </c>
      <c r="C615" s="17" t="s">
        <v>127</v>
      </c>
      <c r="D615" s="18">
        <v>16</v>
      </c>
      <c r="E615" s="19">
        <v>890</v>
      </c>
      <c r="F615" s="18">
        <f t="shared" ref="F615:F621" si="26">MMULT(D615,E615)</f>
        <v>14240</v>
      </c>
    </row>
    <row r="616" spans="1:7" ht="30" x14ac:dyDescent="0.25">
      <c r="A616" s="32" t="s">
        <v>284</v>
      </c>
      <c r="B616" s="16" t="s">
        <v>283</v>
      </c>
      <c r="C616" s="17" t="s">
        <v>127</v>
      </c>
      <c r="D616" s="18">
        <v>3</v>
      </c>
      <c r="E616" s="19">
        <v>940</v>
      </c>
      <c r="F616" s="18">
        <f t="shared" si="26"/>
        <v>2820</v>
      </c>
    </row>
    <row r="617" spans="1:7" ht="30" x14ac:dyDescent="0.25">
      <c r="A617" s="32" t="s">
        <v>282</v>
      </c>
      <c r="B617" s="16" t="s">
        <v>281</v>
      </c>
      <c r="C617" s="17" t="s">
        <v>127</v>
      </c>
      <c r="D617" s="18">
        <v>4</v>
      </c>
      <c r="E617" s="19">
        <v>1050</v>
      </c>
      <c r="F617" s="18">
        <f t="shared" si="26"/>
        <v>4200</v>
      </c>
    </row>
    <row r="618" spans="1:7" ht="30" x14ac:dyDescent="0.25">
      <c r="A618" s="32" t="s">
        <v>280</v>
      </c>
      <c r="B618" s="16" t="s">
        <v>279</v>
      </c>
      <c r="C618" s="17" t="s">
        <v>82</v>
      </c>
      <c r="D618" s="18">
        <v>6</v>
      </c>
      <c r="E618" s="19">
        <v>270</v>
      </c>
      <c r="F618" s="18">
        <f t="shared" si="26"/>
        <v>1620</v>
      </c>
    </row>
    <row r="619" spans="1:7" ht="30" x14ac:dyDescent="0.25">
      <c r="A619" s="32" t="s">
        <v>278</v>
      </c>
      <c r="B619" s="16" t="s">
        <v>277</v>
      </c>
      <c r="C619" s="17" t="s">
        <v>82</v>
      </c>
      <c r="D619" s="18">
        <v>2</v>
      </c>
      <c r="E619" s="19">
        <v>300</v>
      </c>
      <c r="F619" s="18">
        <f t="shared" si="26"/>
        <v>600</v>
      </c>
    </row>
    <row r="620" spans="1:7" ht="30" x14ac:dyDescent="0.25">
      <c r="A620" s="32" t="s">
        <v>276</v>
      </c>
      <c r="B620" s="16" t="s">
        <v>275</v>
      </c>
      <c r="C620" s="17" t="s">
        <v>82</v>
      </c>
      <c r="D620" s="18">
        <v>1</v>
      </c>
      <c r="E620" s="19">
        <v>340</v>
      </c>
      <c r="F620" s="18">
        <f t="shared" si="26"/>
        <v>340</v>
      </c>
    </row>
    <row r="621" spans="1:7" ht="30" x14ac:dyDescent="0.25">
      <c r="A621" s="32" t="s">
        <v>274</v>
      </c>
      <c r="B621" s="16" t="s">
        <v>273</v>
      </c>
      <c r="C621" s="17" t="s">
        <v>82</v>
      </c>
      <c r="D621" s="18">
        <v>2</v>
      </c>
      <c r="E621" s="19">
        <v>440</v>
      </c>
      <c r="F621" s="18">
        <f t="shared" si="26"/>
        <v>880</v>
      </c>
    </row>
    <row r="622" spans="1:7" x14ac:dyDescent="0.25">
      <c r="A622" s="33" t="s">
        <v>66</v>
      </c>
      <c r="B622" s="34" t="s">
        <v>272</v>
      </c>
      <c r="C622" s="17"/>
      <c r="D622" s="18"/>
      <c r="E622" s="19"/>
      <c r="F622" s="35">
        <f>SUM(F615:F621)</f>
        <v>24700</v>
      </c>
    </row>
    <row r="623" spans="1:7" s="31" customFormat="1" ht="15.75" x14ac:dyDescent="0.25">
      <c r="A623" s="25" t="s">
        <v>271</v>
      </c>
      <c r="B623" s="26" t="s">
        <v>270</v>
      </c>
      <c r="C623" s="27" t="s">
        <v>66</v>
      </c>
      <c r="D623" s="28" t="s">
        <v>66</v>
      </c>
      <c r="E623" s="29" t="s">
        <v>66</v>
      </c>
      <c r="F623" s="28" t="s">
        <v>66</v>
      </c>
      <c r="G623" s="30"/>
    </row>
    <row r="624" spans="1:7" ht="45" x14ac:dyDescent="0.25">
      <c r="A624" s="32" t="s">
        <v>269</v>
      </c>
      <c r="B624" s="16" t="s">
        <v>268</v>
      </c>
      <c r="C624" s="17" t="s">
        <v>82</v>
      </c>
      <c r="D624" s="18">
        <v>15</v>
      </c>
      <c r="E624" s="19">
        <v>2080</v>
      </c>
      <c r="F624" s="18">
        <f>MMULT(D624,E624)</f>
        <v>31200</v>
      </c>
    </row>
    <row r="625" spans="1:7" ht="45" x14ac:dyDescent="0.25">
      <c r="A625" s="32" t="s">
        <v>267</v>
      </c>
      <c r="B625" s="16" t="s">
        <v>266</v>
      </c>
      <c r="C625" s="17" t="s">
        <v>82</v>
      </c>
      <c r="D625" s="18">
        <v>2</v>
      </c>
      <c r="E625" s="19">
        <v>1310</v>
      </c>
      <c r="F625" s="18">
        <f>MMULT(D625,E625)</f>
        <v>2620</v>
      </c>
    </row>
    <row r="626" spans="1:7" x14ac:dyDescent="0.25">
      <c r="A626" s="33" t="s">
        <v>66</v>
      </c>
      <c r="B626" s="34" t="s">
        <v>265</v>
      </c>
      <c r="C626" s="17"/>
      <c r="D626" s="18"/>
      <c r="E626" s="19"/>
      <c r="F626" s="35">
        <f>SUM(F624:F625)</f>
        <v>33820</v>
      </c>
    </row>
    <row r="627" spans="1:7" s="31" customFormat="1" ht="15.75" x14ac:dyDescent="0.25">
      <c r="A627" s="25" t="s">
        <v>264</v>
      </c>
      <c r="B627" s="26" t="s">
        <v>263</v>
      </c>
      <c r="C627" s="27" t="s">
        <v>66</v>
      </c>
      <c r="D627" s="28" t="s">
        <v>66</v>
      </c>
      <c r="E627" s="29" t="s">
        <v>66</v>
      </c>
      <c r="F627" s="28" t="s">
        <v>66</v>
      </c>
      <c r="G627" s="30"/>
    </row>
    <row r="628" spans="1:7" ht="60" x14ac:dyDescent="0.25">
      <c r="A628" s="32" t="s">
        <v>262</v>
      </c>
      <c r="B628" s="16" t="s">
        <v>261</v>
      </c>
      <c r="C628" s="17" t="s">
        <v>127</v>
      </c>
      <c r="D628" s="18">
        <v>4</v>
      </c>
      <c r="E628" s="19">
        <v>143750</v>
      </c>
      <c r="F628" s="18">
        <f>MMULT(D628,E628)</f>
        <v>575000</v>
      </c>
    </row>
    <row r="629" spans="1:7" x14ac:dyDescent="0.25">
      <c r="A629" s="32" t="s">
        <v>260</v>
      </c>
      <c r="B629" s="16" t="s">
        <v>259</v>
      </c>
      <c r="C629" s="17"/>
      <c r="D629" s="18"/>
      <c r="E629" s="19"/>
      <c r="F629" s="18"/>
    </row>
    <row r="630" spans="1:7" ht="30" x14ac:dyDescent="0.25">
      <c r="A630" s="32" t="s">
        <v>258</v>
      </c>
      <c r="B630" s="16" t="s">
        <v>257</v>
      </c>
      <c r="C630" s="17" t="s">
        <v>161</v>
      </c>
      <c r="D630" s="18">
        <v>400</v>
      </c>
      <c r="E630" s="19">
        <v>300</v>
      </c>
      <c r="F630" s="18">
        <f>MMULT(D630,E630)</f>
        <v>120000</v>
      </c>
    </row>
    <row r="631" spans="1:7" ht="30" x14ac:dyDescent="0.25">
      <c r="A631" s="32" t="s">
        <v>256</v>
      </c>
      <c r="B631" s="16" t="s">
        <v>255</v>
      </c>
      <c r="C631" s="17" t="s">
        <v>161</v>
      </c>
      <c r="D631" s="18">
        <v>150</v>
      </c>
      <c r="E631" s="19">
        <v>380</v>
      </c>
      <c r="F631" s="18">
        <f>MMULT(D631,E631)</f>
        <v>57000</v>
      </c>
    </row>
    <row r="632" spans="1:7" ht="30" x14ac:dyDescent="0.25">
      <c r="A632" s="32" t="s">
        <v>254</v>
      </c>
      <c r="B632" s="16" t="s">
        <v>253</v>
      </c>
      <c r="C632" s="17" t="s">
        <v>161</v>
      </c>
      <c r="D632" s="18">
        <v>50</v>
      </c>
      <c r="E632" s="19">
        <v>706</v>
      </c>
      <c r="F632" s="18">
        <f>MMULT(D632,E632)</f>
        <v>35300</v>
      </c>
    </row>
    <row r="633" spans="1:7" ht="45" x14ac:dyDescent="0.25">
      <c r="A633" s="32" t="s">
        <v>252</v>
      </c>
      <c r="B633" s="16" t="s">
        <v>251</v>
      </c>
      <c r="C633" s="17" t="s">
        <v>161</v>
      </c>
      <c r="D633" s="18">
        <v>70</v>
      </c>
      <c r="E633" s="19">
        <v>-58</v>
      </c>
      <c r="F633" s="18">
        <f>MMULT(D633,E633)</f>
        <v>-4060</v>
      </c>
    </row>
    <row r="634" spans="1:7" ht="45" x14ac:dyDescent="0.25">
      <c r="A634" s="32" t="s">
        <v>250</v>
      </c>
      <c r="B634" s="16" t="s">
        <v>249</v>
      </c>
      <c r="C634" s="17" t="s">
        <v>161</v>
      </c>
      <c r="D634" s="18">
        <v>36</v>
      </c>
      <c r="E634" s="19">
        <v>-93</v>
      </c>
      <c r="F634" s="18">
        <f>MMULT(D634,E634)</f>
        <v>-3348</v>
      </c>
    </row>
    <row r="635" spans="1:7" x14ac:dyDescent="0.25">
      <c r="A635" s="33" t="s">
        <v>66</v>
      </c>
      <c r="B635" s="34" t="s">
        <v>248</v>
      </c>
      <c r="C635" s="17"/>
      <c r="D635" s="18"/>
      <c r="E635" s="19"/>
      <c r="F635" s="35">
        <f>SUM(F628:F634)</f>
        <v>779892</v>
      </c>
    </row>
    <row r="636" spans="1:7" s="31" customFormat="1" ht="15.75" x14ac:dyDescent="0.25">
      <c r="A636" s="25" t="s">
        <v>247</v>
      </c>
      <c r="B636" s="26" t="s">
        <v>246</v>
      </c>
      <c r="C636" s="27" t="s">
        <v>66</v>
      </c>
      <c r="D636" s="28" t="s">
        <v>66</v>
      </c>
      <c r="E636" s="29" t="s">
        <v>66</v>
      </c>
      <c r="F636" s="28" t="s">
        <v>66</v>
      </c>
      <c r="G636" s="30"/>
    </row>
    <row r="637" spans="1:7" ht="105" x14ac:dyDescent="0.25">
      <c r="A637" s="32" t="s">
        <v>245</v>
      </c>
      <c r="B637" s="16" t="s">
        <v>244</v>
      </c>
      <c r="C637" s="17"/>
      <c r="D637" s="18"/>
      <c r="E637" s="19"/>
      <c r="F637" s="18"/>
    </row>
    <row r="638" spans="1:7" ht="60" x14ac:dyDescent="0.25">
      <c r="A638" s="32" t="s">
        <v>243</v>
      </c>
      <c r="B638" s="16" t="s">
        <v>242</v>
      </c>
      <c r="C638" s="17" t="s">
        <v>127</v>
      </c>
      <c r="D638" s="18">
        <v>17</v>
      </c>
      <c r="E638" s="19">
        <v>17250</v>
      </c>
      <c r="F638" s="18">
        <f t="shared" ref="F638:F651" si="27">MMULT(D638,E638)</f>
        <v>293250</v>
      </c>
    </row>
    <row r="639" spans="1:7" ht="45" x14ac:dyDescent="0.25">
      <c r="A639" s="32" t="s">
        <v>241</v>
      </c>
      <c r="B639" s="16" t="s">
        <v>240</v>
      </c>
      <c r="C639" s="17" t="s">
        <v>161</v>
      </c>
      <c r="D639" s="18">
        <v>5600</v>
      </c>
      <c r="E639" s="19">
        <v>402</v>
      </c>
      <c r="F639" s="18">
        <f t="shared" si="27"/>
        <v>2251200</v>
      </c>
    </row>
    <row r="640" spans="1:7" ht="45" x14ac:dyDescent="0.25">
      <c r="A640" s="32" t="s">
        <v>239</v>
      </c>
      <c r="B640" s="16" t="s">
        <v>238</v>
      </c>
      <c r="C640" s="17" t="s">
        <v>161</v>
      </c>
      <c r="D640" s="18">
        <v>3400</v>
      </c>
      <c r="E640" s="19">
        <v>460</v>
      </c>
      <c r="F640" s="18">
        <f t="shared" si="27"/>
        <v>1564000</v>
      </c>
    </row>
    <row r="641" spans="1:7" ht="45" x14ac:dyDescent="0.25">
      <c r="A641" s="32" t="s">
        <v>237</v>
      </c>
      <c r="B641" s="16" t="s">
        <v>236</v>
      </c>
      <c r="C641" s="17" t="s">
        <v>161</v>
      </c>
      <c r="D641" s="18">
        <v>6400</v>
      </c>
      <c r="E641" s="19">
        <v>518</v>
      </c>
      <c r="F641" s="18">
        <f t="shared" si="27"/>
        <v>3315200</v>
      </c>
    </row>
    <row r="642" spans="1:7" ht="45" x14ac:dyDescent="0.25">
      <c r="A642" s="32" t="s">
        <v>235</v>
      </c>
      <c r="B642" s="16" t="s">
        <v>234</v>
      </c>
      <c r="C642" s="17" t="s">
        <v>161</v>
      </c>
      <c r="D642" s="18">
        <v>250</v>
      </c>
      <c r="E642" s="19">
        <v>633</v>
      </c>
      <c r="F642" s="18">
        <f t="shared" si="27"/>
        <v>158250</v>
      </c>
    </row>
    <row r="643" spans="1:7" ht="45" x14ac:dyDescent="0.25">
      <c r="A643" s="32" t="s">
        <v>233</v>
      </c>
      <c r="B643" s="16" t="s">
        <v>232</v>
      </c>
      <c r="C643" s="17" t="s">
        <v>161</v>
      </c>
      <c r="D643" s="18">
        <v>805</v>
      </c>
      <c r="E643" s="19">
        <v>690</v>
      </c>
      <c r="F643" s="18">
        <f t="shared" si="27"/>
        <v>555450</v>
      </c>
    </row>
    <row r="644" spans="1:7" ht="45" x14ac:dyDescent="0.25">
      <c r="A644" s="32" t="s">
        <v>231</v>
      </c>
      <c r="B644" s="16" t="s">
        <v>230</v>
      </c>
      <c r="C644" s="17" t="s">
        <v>161</v>
      </c>
      <c r="D644" s="18">
        <v>170</v>
      </c>
      <c r="E644" s="19">
        <v>870</v>
      </c>
      <c r="F644" s="18">
        <f t="shared" si="27"/>
        <v>147900</v>
      </c>
    </row>
    <row r="645" spans="1:7" ht="45" x14ac:dyDescent="0.25">
      <c r="A645" s="32" t="s">
        <v>229</v>
      </c>
      <c r="B645" s="16" t="s">
        <v>228</v>
      </c>
      <c r="C645" s="17" t="s">
        <v>161</v>
      </c>
      <c r="D645" s="18">
        <v>65</v>
      </c>
      <c r="E645" s="19">
        <v>970</v>
      </c>
      <c r="F645" s="18">
        <f t="shared" si="27"/>
        <v>63050</v>
      </c>
    </row>
    <row r="646" spans="1:7" ht="45" x14ac:dyDescent="0.25">
      <c r="A646" s="32" t="s">
        <v>227</v>
      </c>
      <c r="B646" s="16" t="s">
        <v>226</v>
      </c>
      <c r="C646" s="17" t="s">
        <v>161</v>
      </c>
      <c r="D646" s="18">
        <v>50</v>
      </c>
      <c r="E646" s="19">
        <v>1240</v>
      </c>
      <c r="F646" s="18">
        <f t="shared" si="27"/>
        <v>62000</v>
      </c>
    </row>
    <row r="647" spans="1:7" ht="45" x14ac:dyDescent="0.25">
      <c r="A647" s="32" t="s">
        <v>225</v>
      </c>
      <c r="B647" s="16" t="s">
        <v>224</v>
      </c>
      <c r="C647" s="17" t="s">
        <v>161</v>
      </c>
      <c r="D647" s="18">
        <v>240</v>
      </c>
      <c r="E647" s="19">
        <v>3910</v>
      </c>
      <c r="F647" s="18">
        <f t="shared" si="27"/>
        <v>938400</v>
      </c>
    </row>
    <row r="648" spans="1:7" ht="45" x14ac:dyDescent="0.25">
      <c r="A648" s="32" t="s">
        <v>223</v>
      </c>
      <c r="B648" s="16" t="s">
        <v>222</v>
      </c>
      <c r="C648" s="17" t="s">
        <v>127</v>
      </c>
      <c r="D648" s="18">
        <v>90</v>
      </c>
      <c r="E648" s="19">
        <v>1564</v>
      </c>
      <c r="F648" s="18">
        <f t="shared" si="27"/>
        <v>140760</v>
      </c>
    </row>
    <row r="649" spans="1:7" ht="30" x14ac:dyDescent="0.25">
      <c r="A649" s="32" t="s">
        <v>221</v>
      </c>
      <c r="B649" s="16" t="s">
        <v>220</v>
      </c>
      <c r="C649" s="17" t="s">
        <v>102</v>
      </c>
      <c r="D649" s="18">
        <v>5</v>
      </c>
      <c r="E649" s="19">
        <v>7140</v>
      </c>
      <c r="F649" s="18">
        <f t="shared" si="27"/>
        <v>35700</v>
      </c>
    </row>
    <row r="650" spans="1:7" ht="30" x14ac:dyDescent="0.25">
      <c r="A650" s="32" t="s">
        <v>219</v>
      </c>
      <c r="B650" s="16" t="s">
        <v>218</v>
      </c>
      <c r="C650" s="17" t="s">
        <v>161</v>
      </c>
      <c r="D650" s="18">
        <v>1912</v>
      </c>
      <c r="E650" s="19">
        <v>46</v>
      </c>
      <c r="F650" s="18">
        <f t="shared" si="27"/>
        <v>87952</v>
      </c>
    </row>
    <row r="651" spans="1:7" ht="45" x14ac:dyDescent="0.25">
      <c r="A651" s="32" t="s">
        <v>217</v>
      </c>
      <c r="B651" s="16" t="s">
        <v>216</v>
      </c>
      <c r="C651" s="17" t="s">
        <v>127</v>
      </c>
      <c r="D651" s="18">
        <v>17</v>
      </c>
      <c r="E651" s="19">
        <v>12000</v>
      </c>
      <c r="F651" s="18">
        <f t="shared" si="27"/>
        <v>204000</v>
      </c>
    </row>
    <row r="652" spans="1:7" x14ac:dyDescent="0.25">
      <c r="A652" s="33" t="s">
        <v>66</v>
      </c>
      <c r="B652" s="34" t="s">
        <v>215</v>
      </c>
      <c r="C652" s="17"/>
      <c r="D652" s="18"/>
      <c r="E652" s="19"/>
      <c r="F652" s="35">
        <f>SUM(F637:F651)</f>
        <v>9817112</v>
      </c>
    </row>
    <row r="653" spans="1:7" s="31" customFormat="1" ht="15.75" x14ac:dyDescent="0.25">
      <c r="A653" s="25" t="s">
        <v>214</v>
      </c>
      <c r="B653" s="26" t="s">
        <v>213</v>
      </c>
      <c r="C653" s="27" t="s">
        <v>66</v>
      </c>
      <c r="D653" s="28" t="s">
        <v>66</v>
      </c>
      <c r="E653" s="29" t="s">
        <v>66</v>
      </c>
      <c r="F653" s="28" t="s">
        <v>66</v>
      </c>
      <c r="G653" s="30"/>
    </row>
    <row r="654" spans="1:7" ht="30" x14ac:dyDescent="0.25">
      <c r="A654" s="32" t="s">
        <v>212</v>
      </c>
      <c r="B654" s="16" t="s">
        <v>211</v>
      </c>
      <c r="C654" s="17" t="s">
        <v>161</v>
      </c>
      <c r="D654" s="18">
        <v>70</v>
      </c>
      <c r="E654" s="19">
        <v>611</v>
      </c>
      <c r="F654" s="18">
        <f>MMULT(D654,E654)</f>
        <v>42770</v>
      </c>
    </row>
    <row r="655" spans="1:7" ht="30" x14ac:dyDescent="0.25">
      <c r="A655" s="32" t="s">
        <v>210</v>
      </c>
      <c r="B655" s="16" t="s">
        <v>209</v>
      </c>
      <c r="C655" s="17" t="s">
        <v>161</v>
      </c>
      <c r="D655" s="18">
        <v>300</v>
      </c>
      <c r="E655" s="19">
        <v>855</v>
      </c>
      <c r="F655" s="18">
        <f>MMULT(D655,E655)</f>
        <v>256500</v>
      </c>
    </row>
    <row r="656" spans="1:7" ht="30" x14ac:dyDescent="0.25">
      <c r="A656" s="32" t="s">
        <v>208</v>
      </c>
      <c r="B656" s="16" t="s">
        <v>207</v>
      </c>
      <c r="C656" s="17" t="s">
        <v>161</v>
      </c>
      <c r="D656" s="18">
        <v>20</v>
      </c>
      <c r="E656" s="19">
        <v>1250</v>
      </c>
      <c r="F656" s="18">
        <f>MMULT(D656,E656)</f>
        <v>25000</v>
      </c>
    </row>
    <row r="657" spans="1:7" x14ac:dyDescent="0.25">
      <c r="A657" s="33" t="s">
        <v>66</v>
      </c>
      <c r="B657" s="34" t="s">
        <v>206</v>
      </c>
      <c r="C657" s="17"/>
      <c r="D657" s="18"/>
      <c r="E657" s="19"/>
      <c r="F657" s="35">
        <f>SUM(F654:F656)</f>
        <v>324270</v>
      </c>
    </row>
    <row r="658" spans="1:7" s="31" customFormat="1" ht="15.75" x14ac:dyDescent="0.25">
      <c r="A658" s="25" t="s">
        <v>205</v>
      </c>
      <c r="B658" s="26" t="s">
        <v>204</v>
      </c>
      <c r="C658" s="27" t="s">
        <v>66</v>
      </c>
      <c r="D658" s="28" t="s">
        <v>66</v>
      </c>
      <c r="E658" s="29" t="s">
        <v>66</v>
      </c>
      <c r="F658" s="28" t="s">
        <v>66</v>
      </c>
      <c r="G658" s="30"/>
    </row>
    <row r="659" spans="1:7" ht="30" x14ac:dyDescent="0.25">
      <c r="A659" s="32" t="s">
        <v>203</v>
      </c>
      <c r="B659" s="16" t="s">
        <v>202</v>
      </c>
      <c r="C659" s="17" t="s">
        <v>124</v>
      </c>
      <c r="D659" s="18">
        <v>8385</v>
      </c>
      <c r="E659" s="19">
        <v>445</v>
      </c>
      <c r="F659" s="18">
        <f>MMULT(D659,E659)</f>
        <v>3731325</v>
      </c>
    </row>
    <row r="660" spans="1:7" x14ac:dyDescent="0.25">
      <c r="A660" s="32" t="s">
        <v>201</v>
      </c>
      <c r="B660" s="16" t="s">
        <v>200</v>
      </c>
      <c r="C660" s="17" t="s">
        <v>124</v>
      </c>
      <c r="D660" s="18">
        <v>250</v>
      </c>
      <c r="E660" s="19">
        <v>83</v>
      </c>
      <c r="F660" s="18">
        <f>MMULT(D660,E660)</f>
        <v>20750</v>
      </c>
    </row>
    <row r="661" spans="1:7" ht="30" x14ac:dyDescent="0.25">
      <c r="A661" s="32" t="s">
        <v>199</v>
      </c>
      <c r="B661" s="16" t="s">
        <v>198</v>
      </c>
      <c r="C661" s="17" t="s">
        <v>124</v>
      </c>
      <c r="D661" s="18">
        <v>3600</v>
      </c>
      <c r="E661" s="19">
        <v>40</v>
      </c>
      <c r="F661" s="18">
        <f>MMULT(D661,E661)</f>
        <v>144000</v>
      </c>
    </row>
    <row r="662" spans="1:7" ht="60" x14ac:dyDescent="0.25">
      <c r="A662" s="32" t="s">
        <v>197</v>
      </c>
      <c r="B662" s="16" t="s">
        <v>196</v>
      </c>
      <c r="C662" s="17" t="s">
        <v>124</v>
      </c>
      <c r="D662" s="18">
        <v>120</v>
      </c>
      <c r="E662" s="19">
        <v>460</v>
      </c>
      <c r="F662" s="18">
        <f>MMULT(D662,E662)</f>
        <v>55200</v>
      </c>
    </row>
    <row r="663" spans="1:7" x14ac:dyDescent="0.25">
      <c r="A663" s="33" t="s">
        <v>66</v>
      </c>
      <c r="B663" s="34" t="s">
        <v>195</v>
      </c>
      <c r="C663" s="17"/>
      <c r="D663" s="18"/>
      <c r="E663" s="19"/>
      <c r="F663" s="35">
        <f>SUM(F659:F662)</f>
        <v>3951275</v>
      </c>
    </row>
    <row r="664" spans="1:7" x14ac:dyDescent="0.25">
      <c r="A664" s="33" t="s">
        <v>66</v>
      </c>
      <c r="B664" s="34" t="s">
        <v>194</v>
      </c>
      <c r="C664" s="17"/>
      <c r="D664" s="18"/>
      <c r="E664" s="19"/>
      <c r="F664" s="35">
        <f>SUM(F482,F491,F504,F514,F520,F524,F528,F534,F537,F545,F558,F569,F572,F575,F590,F605,F613,F622,F626,F635,F652,F657,F663)</f>
        <v>25332652.699999999</v>
      </c>
    </row>
    <row r="665" spans="1:7" s="31" customFormat="1" ht="15.75" x14ac:dyDescent="0.25">
      <c r="A665" s="25" t="s">
        <v>31</v>
      </c>
      <c r="B665" s="26" t="s">
        <v>44</v>
      </c>
      <c r="C665" s="27" t="s">
        <v>66</v>
      </c>
      <c r="D665" s="28" t="s">
        <v>66</v>
      </c>
      <c r="E665" s="29" t="s">
        <v>66</v>
      </c>
      <c r="F665" s="28" t="s">
        <v>66</v>
      </c>
      <c r="G665" s="30"/>
    </row>
    <row r="666" spans="1:7" s="31" customFormat="1" ht="15.75" x14ac:dyDescent="0.25">
      <c r="A666" s="25" t="s">
        <v>193</v>
      </c>
      <c r="B666" s="26" t="s">
        <v>192</v>
      </c>
      <c r="C666" s="27" t="s">
        <v>66</v>
      </c>
      <c r="D666" s="28" t="s">
        <v>66</v>
      </c>
      <c r="E666" s="29" t="s">
        <v>66</v>
      </c>
      <c r="F666" s="28" t="s">
        <v>66</v>
      </c>
      <c r="G666" s="30"/>
    </row>
    <row r="667" spans="1:7" ht="60" x14ac:dyDescent="0.25">
      <c r="A667" s="32" t="s">
        <v>191</v>
      </c>
      <c r="B667" s="16" t="s">
        <v>190</v>
      </c>
      <c r="C667" s="17" t="s">
        <v>127</v>
      </c>
      <c r="D667" s="18">
        <v>8</v>
      </c>
      <c r="E667" s="19">
        <v>102600</v>
      </c>
      <c r="F667" s="18">
        <f>MMULT(D667,E667)</f>
        <v>820800</v>
      </c>
    </row>
    <row r="668" spans="1:7" x14ac:dyDescent="0.25">
      <c r="A668" s="32" t="s">
        <v>189</v>
      </c>
      <c r="B668" s="16" t="s">
        <v>188</v>
      </c>
      <c r="C668" s="17" t="s">
        <v>127</v>
      </c>
      <c r="D668" s="18">
        <v>8</v>
      </c>
      <c r="E668" s="19">
        <v>10000</v>
      </c>
      <c r="F668" s="18">
        <f>MMULT(D668,E668)</f>
        <v>80000</v>
      </c>
    </row>
    <row r="669" spans="1:7" x14ac:dyDescent="0.25">
      <c r="A669" s="33" t="s">
        <v>66</v>
      </c>
      <c r="B669" s="34" t="s">
        <v>187</v>
      </c>
      <c r="C669" s="17"/>
      <c r="D669" s="18"/>
      <c r="E669" s="19"/>
      <c r="F669" s="35">
        <f>SUM(F667:F668)</f>
        <v>900800</v>
      </c>
    </row>
    <row r="670" spans="1:7" x14ac:dyDescent="0.25">
      <c r="A670" s="33" t="s">
        <v>66</v>
      </c>
      <c r="B670" s="34" t="s">
        <v>186</v>
      </c>
      <c r="C670" s="17"/>
      <c r="D670" s="18"/>
      <c r="E670" s="19"/>
      <c r="F670" s="35">
        <f>SUM(F669)</f>
        <v>900800</v>
      </c>
    </row>
    <row r="671" spans="1:7" s="31" customFormat="1" ht="15.75" x14ac:dyDescent="0.25">
      <c r="A671" s="25" t="s">
        <v>45</v>
      </c>
      <c r="B671" s="26" t="s">
        <v>46</v>
      </c>
      <c r="C671" s="27" t="s">
        <v>66</v>
      </c>
      <c r="D671" s="28" t="s">
        <v>66</v>
      </c>
      <c r="E671" s="29" t="s">
        <v>66</v>
      </c>
      <c r="F671" s="28" t="s">
        <v>66</v>
      </c>
      <c r="G671" s="30"/>
    </row>
    <row r="672" spans="1:7" s="31" customFormat="1" ht="15.75" x14ac:dyDescent="0.25">
      <c r="A672" s="25" t="s">
        <v>185</v>
      </c>
      <c r="B672" s="26" t="s">
        <v>184</v>
      </c>
      <c r="C672" s="27" t="s">
        <v>66</v>
      </c>
      <c r="D672" s="28" t="s">
        <v>66</v>
      </c>
      <c r="E672" s="29" t="s">
        <v>66</v>
      </c>
      <c r="F672" s="28" t="s">
        <v>66</v>
      </c>
      <c r="G672" s="30"/>
    </row>
    <row r="673" spans="1:7" ht="30" x14ac:dyDescent="0.25">
      <c r="A673" s="32" t="s">
        <v>183</v>
      </c>
      <c r="B673" s="16" t="s">
        <v>182</v>
      </c>
      <c r="C673" s="17" t="s">
        <v>161</v>
      </c>
      <c r="D673" s="18">
        <v>87</v>
      </c>
      <c r="E673" s="19">
        <v>4180</v>
      </c>
      <c r="F673" s="18">
        <f>MMULT(D673,E673)</f>
        <v>363660</v>
      </c>
    </row>
    <row r="674" spans="1:7" x14ac:dyDescent="0.25">
      <c r="A674" s="33" t="s">
        <v>66</v>
      </c>
      <c r="B674" s="34" t="s">
        <v>181</v>
      </c>
      <c r="C674" s="17"/>
      <c r="D674" s="18"/>
      <c r="E674" s="19"/>
      <c r="F674" s="35">
        <f>SUM(F673:F673)</f>
        <v>363660</v>
      </c>
    </row>
    <row r="675" spans="1:7" x14ac:dyDescent="0.25">
      <c r="A675" s="33" t="s">
        <v>66</v>
      </c>
      <c r="B675" s="34" t="s">
        <v>180</v>
      </c>
      <c r="C675" s="17"/>
      <c r="D675" s="18"/>
      <c r="E675" s="19"/>
      <c r="F675" s="35">
        <f>SUM(F674)</f>
        <v>363660</v>
      </c>
    </row>
    <row r="676" spans="1:7" s="31" customFormat="1" ht="15.75" x14ac:dyDescent="0.25">
      <c r="A676" s="25" t="s">
        <v>47</v>
      </c>
      <c r="B676" s="26" t="s">
        <v>48</v>
      </c>
      <c r="C676" s="27" t="s">
        <v>66</v>
      </c>
      <c r="D676" s="28" t="s">
        <v>66</v>
      </c>
      <c r="E676" s="29" t="s">
        <v>66</v>
      </c>
      <c r="F676" s="28" t="s">
        <v>66</v>
      </c>
      <c r="G676" s="30"/>
    </row>
    <row r="677" spans="1:7" s="31" customFormat="1" ht="15.75" x14ac:dyDescent="0.25">
      <c r="A677" s="25" t="s">
        <v>179</v>
      </c>
      <c r="B677" s="26" t="s">
        <v>178</v>
      </c>
      <c r="C677" s="27" t="s">
        <v>66</v>
      </c>
      <c r="D677" s="28" t="s">
        <v>66</v>
      </c>
      <c r="E677" s="29" t="s">
        <v>66</v>
      </c>
      <c r="F677" s="28" t="s">
        <v>66</v>
      </c>
      <c r="G677" s="30"/>
    </row>
    <row r="678" spans="1:7" ht="45" x14ac:dyDescent="0.25">
      <c r="A678" s="32" t="s">
        <v>177</v>
      </c>
      <c r="B678" s="16" t="s">
        <v>176</v>
      </c>
      <c r="C678" s="17" t="s">
        <v>161</v>
      </c>
      <c r="D678" s="18">
        <v>250</v>
      </c>
      <c r="E678" s="19">
        <v>192</v>
      </c>
      <c r="F678" s="18">
        <f t="shared" ref="F678:F686" si="28">MMULT(D678,E678)</f>
        <v>48000</v>
      </c>
    </row>
    <row r="679" spans="1:7" ht="45" x14ac:dyDescent="0.25">
      <c r="A679" s="32" t="s">
        <v>175</v>
      </c>
      <c r="B679" s="16" t="s">
        <v>174</v>
      </c>
      <c r="C679" s="17" t="s">
        <v>161</v>
      </c>
      <c r="D679" s="18">
        <v>140</v>
      </c>
      <c r="E679" s="19">
        <v>453</v>
      </c>
      <c r="F679" s="18">
        <f t="shared" si="28"/>
        <v>63420</v>
      </c>
    </row>
    <row r="680" spans="1:7" ht="45" x14ac:dyDescent="0.25">
      <c r="A680" s="32" t="s">
        <v>173</v>
      </c>
      <c r="B680" s="16" t="s">
        <v>172</v>
      </c>
      <c r="C680" s="17" t="s">
        <v>161</v>
      </c>
      <c r="D680" s="18">
        <v>65</v>
      </c>
      <c r="E680" s="19">
        <v>576</v>
      </c>
      <c r="F680" s="18">
        <f t="shared" si="28"/>
        <v>37440</v>
      </c>
    </row>
    <row r="681" spans="1:7" ht="45" x14ac:dyDescent="0.25">
      <c r="A681" s="32" t="s">
        <v>171</v>
      </c>
      <c r="B681" s="16" t="s">
        <v>170</v>
      </c>
      <c r="C681" s="17" t="s">
        <v>161</v>
      </c>
      <c r="D681" s="18">
        <v>50</v>
      </c>
      <c r="E681" s="19">
        <v>710</v>
      </c>
      <c r="F681" s="18">
        <f t="shared" si="28"/>
        <v>35500</v>
      </c>
    </row>
    <row r="682" spans="1:7" ht="30" x14ac:dyDescent="0.25">
      <c r="A682" s="32" t="s">
        <v>169</v>
      </c>
      <c r="B682" s="16" t="s">
        <v>168</v>
      </c>
      <c r="C682" s="17" t="s">
        <v>161</v>
      </c>
      <c r="D682" s="18">
        <v>250</v>
      </c>
      <c r="E682" s="19">
        <v>44</v>
      </c>
      <c r="F682" s="18">
        <f t="shared" si="28"/>
        <v>11000</v>
      </c>
    </row>
    <row r="683" spans="1:7" ht="30" x14ac:dyDescent="0.25">
      <c r="A683" s="32" t="s">
        <v>167</v>
      </c>
      <c r="B683" s="16" t="s">
        <v>166</v>
      </c>
      <c r="C683" s="17" t="s">
        <v>161</v>
      </c>
      <c r="D683" s="18">
        <v>140</v>
      </c>
      <c r="E683" s="19">
        <v>233</v>
      </c>
      <c r="F683" s="18">
        <f t="shared" si="28"/>
        <v>32620</v>
      </c>
    </row>
    <row r="684" spans="1:7" ht="30" x14ac:dyDescent="0.25">
      <c r="A684" s="32" t="s">
        <v>165</v>
      </c>
      <c r="B684" s="16" t="s">
        <v>164</v>
      </c>
      <c r="C684" s="17" t="s">
        <v>161</v>
      </c>
      <c r="D684" s="18">
        <v>65</v>
      </c>
      <c r="E684" s="19">
        <v>324</v>
      </c>
      <c r="F684" s="18">
        <f t="shared" si="28"/>
        <v>21060</v>
      </c>
    </row>
    <row r="685" spans="1:7" ht="30" x14ac:dyDescent="0.25">
      <c r="A685" s="32" t="s">
        <v>163</v>
      </c>
      <c r="B685" s="16" t="s">
        <v>162</v>
      </c>
      <c r="C685" s="17" t="s">
        <v>161</v>
      </c>
      <c r="D685" s="18">
        <v>50</v>
      </c>
      <c r="E685" s="19">
        <v>432</v>
      </c>
      <c r="F685" s="18">
        <f t="shared" si="28"/>
        <v>21600</v>
      </c>
    </row>
    <row r="686" spans="1:7" x14ac:dyDescent="0.25">
      <c r="A686" s="32" t="s">
        <v>160</v>
      </c>
      <c r="B686" s="16" t="s">
        <v>159</v>
      </c>
      <c r="C686" s="17" t="s">
        <v>127</v>
      </c>
      <c r="D686" s="18">
        <v>1</v>
      </c>
      <c r="E686" s="19">
        <v>10000</v>
      </c>
      <c r="F686" s="18">
        <f t="shared" si="28"/>
        <v>10000</v>
      </c>
    </row>
    <row r="687" spans="1:7" x14ac:dyDescent="0.25">
      <c r="A687" s="33" t="s">
        <v>66</v>
      </c>
      <c r="B687" s="34" t="s">
        <v>158</v>
      </c>
      <c r="C687" s="17"/>
      <c r="D687" s="18"/>
      <c r="E687" s="19"/>
      <c r="F687" s="35">
        <f>SUM(F678:F686)</f>
        <v>280640</v>
      </c>
    </row>
    <row r="688" spans="1:7" x14ac:dyDescent="0.25">
      <c r="A688" s="33" t="s">
        <v>66</v>
      </c>
      <c r="B688" s="34" t="s">
        <v>157</v>
      </c>
      <c r="C688" s="17"/>
      <c r="D688" s="18"/>
      <c r="E688" s="19"/>
      <c r="F688" s="35">
        <f>SUM(F687)</f>
        <v>280640</v>
      </c>
    </row>
    <row r="689" spans="1:7" s="31" customFormat="1" ht="15.75" x14ac:dyDescent="0.25">
      <c r="A689" s="25" t="s">
        <v>156</v>
      </c>
      <c r="B689" s="26" t="s">
        <v>24</v>
      </c>
      <c r="C689" s="27" t="s">
        <v>66</v>
      </c>
      <c r="D689" s="28" t="s">
        <v>66</v>
      </c>
      <c r="E689" s="29" t="s">
        <v>66</v>
      </c>
      <c r="F689" s="28" t="s">
        <v>66</v>
      </c>
      <c r="G689" s="30"/>
    </row>
    <row r="690" spans="1:7" s="31" customFormat="1" ht="15.75" x14ac:dyDescent="0.25">
      <c r="A690" s="25" t="s">
        <v>49</v>
      </c>
      <c r="B690" s="26" t="s">
        <v>50</v>
      </c>
      <c r="C690" s="27" t="s">
        <v>66</v>
      </c>
      <c r="D690" s="28" t="s">
        <v>66</v>
      </c>
      <c r="E690" s="29" t="s">
        <v>66</v>
      </c>
      <c r="F690" s="28" t="s">
        <v>66</v>
      </c>
      <c r="G690" s="30"/>
    </row>
    <row r="691" spans="1:7" ht="45" x14ac:dyDescent="0.25">
      <c r="A691" s="32" t="s">
        <v>155</v>
      </c>
      <c r="B691" s="16" t="s">
        <v>154</v>
      </c>
      <c r="C691" s="17"/>
      <c r="D691" s="18"/>
      <c r="E691" s="19"/>
      <c r="F691" s="18"/>
    </row>
    <row r="692" spans="1:7" x14ac:dyDescent="0.25">
      <c r="A692" s="32" t="s">
        <v>153</v>
      </c>
      <c r="B692" s="16" t="s">
        <v>152</v>
      </c>
      <c r="C692" s="17" t="s">
        <v>139</v>
      </c>
      <c r="D692" s="18">
        <v>3802</v>
      </c>
      <c r="E692" s="19">
        <v>90</v>
      </c>
      <c r="F692" s="18">
        <f t="shared" ref="F692:F698" si="29">MMULT(D692,E692)</f>
        <v>342180</v>
      </c>
    </row>
    <row r="693" spans="1:7" x14ac:dyDescent="0.25">
      <c r="A693" s="32" t="s">
        <v>151</v>
      </c>
      <c r="B693" s="16" t="s">
        <v>150</v>
      </c>
      <c r="C693" s="17" t="s">
        <v>139</v>
      </c>
      <c r="D693" s="18">
        <v>6653</v>
      </c>
      <c r="E693" s="19">
        <v>120</v>
      </c>
      <c r="F693" s="18">
        <f t="shared" si="29"/>
        <v>798360</v>
      </c>
    </row>
    <row r="694" spans="1:7" x14ac:dyDescent="0.25">
      <c r="A694" s="32" t="s">
        <v>149</v>
      </c>
      <c r="B694" s="16" t="s">
        <v>148</v>
      </c>
      <c r="C694" s="17" t="s">
        <v>139</v>
      </c>
      <c r="D694" s="18">
        <v>4435</v>
      </c>
      <c r="E694" s="19">
        <v>225</v>
      </c>
      <c r="F694" s="18">
        <f t="shared" si="29"/>
        <v>997875</v>
      </c>
    </row>
    <row r="695" spans="1:7" x14ac:dyDescent="0.25">
      <c r="A695" s="32" t="s">
        <v>147</v>
      </c>
      <c r="B695" s="16" t="s">
        <v>146</v>
      </c>
      <c r="C695" s="17" t="s">
        <v>139</v>
      </c>
      <c r="D695" s="18">
        <v>2218</v>
      </c>
      <c r="E695" s="19">
        <v>285</v>
      </c>
      <c r="F695" s="18">
        <f t="shared" si="29"/>
        <v>632130</v>
      </c>
    </row>
    <row r="696" spans="1:7" x14ac:dyDescent="0.25">
      <c r="A696" s="32" t="s">
        <v>145</v>
      </c>
      <c r="B696" s="16" t="s">
        <v>144</v>
      </c>
      <c r="C696" s="17" t="s">
        <v>139</v>
      </c>
      <c r="D696" s="18">
        <v>36</v>
      </c>
      <c r="E696" s="19">
        <v>135</v>
      </c>
      <c r="F696" s="18">
        <f t="shared" si="29"/>
        <v>4860</v>
      </c>
    </row>
    <row r="697" spans="1:7" ht="30" x14ac:dyDescent="0.25">
      <c r="A697" s="32" t="s">
        <v>143</v>
      </c>
      <c r="B697" s="16" t="s">
        <v>142</v>
      </c>
      <c r="C697" s="17" t="s">
        <v>139</v>
      </c>
      <c r="D697" s="18">
        <v>1901</v>
      </c>
      <c r="E697" s="19">
        <v>112.5</v>
      </c>
      <c r="F697" s="18">
        <f t="shared" si="29"/>
        <v>213862.5</v>
      </c>
    </row>
    <row r="698" spans="1:7" ht="30" x14ac:dyDescent="0.25">
      <c r="A698" s="32" t="s">
        <v>141</v>
      </c>
      <c r="B698" s="16" t="s">
        <v>140</v>
      </c>
      <c r="C698" s="17" t="s">
        <v>139</v>
      </c>
      <c r="D698" s="18">
        <v>3326</v>
      </c>
      <c r="E698" s="19">
        <v>150</v>
      </c>
      <c r="F698" s="18">
        <f t="shared" si="29"/>
        <v>498900</v>
      </c>
    </row>
    <row r="699" spans="1:7" x14ac:dyDescent="0.25">
      <c r="A699" s="33" t="s">
        <v>66</v>
      </c>
      <c r="B699" s="34" t="s">
        <v>138</v>
      </c>
      <c r="C699" s="17"/>
      <c r="D699" s="18"/>
      <c r="E699" s="19"/>
      <c r="F699" s="35">
        <f>SUM(F691:F698)</f>
        <v>3488167.5</v>
      </c>
    </row>
    <row r="700" spans="1:7" s="31" customFormat="1" ht="15.75" x14ac:dyDescent="0.25">
      <c r="A700" s="25" t="s">
        <v>51</v>
      </c>
      <c r="B700" s="26" t="s">
        <v>52</v>
      </c>
      <c r="C700" s="27" t="s">
        <v>66</v>
      </c>
      <c r="D700" s="28" t="s">
        <v>66</v>
      </c>
      <c r="E700" s="29" t="s">
        <v>66</v>
      </c>
      <c r="F700" s="28" t="s">
        <v>66</v>
      </c>
      <c r="G700" s="30"/>
    </row>
    <row r="701" spans="1:7" ht="60" x14ac:dyDescent="0.25">
      <c r="A701" s="32" t="s">
        <v>137</v>
      </c>
      <c r="B701" s="16" t="s">
        <v>136</v>
      </c>
      <c r="C701" s="17"/>
      <c r="D701" s="18"/>
      <c r="E701" s="19"/>
      <c r="F701" s="18"/>
    </row>
    <row r="702" spans="1:7" ht="30" x14ac:dyDescent="0.25">
      <c r="A702" s="32" t="s">
        <v>135</v>
      </c>
      <c r="B702" s="16" t="s">
        <v>134</v>
      </c>
      <c r="C702" s="17" t="s">
        <v>85</v>
      </c>
      <c r="D702" s="18">
        <v>1</v>
      </c>
      <c r="E702" s="19">
        <v>443190</v>
      </c>
      <c r="F702" s="18">
        <f>MMULT(D702,E702)</f>
        <v>443190</v>
      </c>
    </row>
    <row r="703" spans="1:7" x14ac:dyDescent="0.25">
      <c r="A703" s="33" t="s">
        <v>66</v>
      </c>
      <c r="B703" s="34" t="s">
        <v>133</v>
      </c>
      <c r="C703" s="17"/>
      <c r="D703" s="18"/>
      <c r="E703" s="19"/>
      <c r="F703" s="35">
        <f>SUM(F701:F702)</f>
        <v>443190</v>
      </c>
    </row>
    <row r="704" spans="1:7" s="31" customFormat="1" ht="15.75" x14ac:dyDescent="0.25">
      <c r="A704" s="25" t="s">
        <v>53</v>
      </c>
      <c r="B704" s="26" t="s">
        <v>54</v>
      </c>
      <c r="C704" s="27" t="s">
        <v>66</v>
      </c>
      <c r="D704" s="28" t="s">
        <v>66</v>
      </c>
      <c r="E704" s="29" t="s">
        <v>66</v>
      </c>
      <c r="F704" s="28" t="s">
        <v>66</v>
      </c>
      <c r="G704" s="30"/>
    </row>
    <row r="705" spans="1:7" x14ac:dyDescent="0.25">
      <c r="A705" s="32" t="s">
        <v>132</v>
      </c>
      <c r="B705" s="16" t="s">
        <v>96</v>
      </c>
      <c r="C705" s="17"/>
      <c r="D705" s="18"/>
      <c r="E705" s="19"/>
      <c r="F705" s="18"/>
    </row>
    <row r="706" spans="1:7" x14ac:dyDescent="0.25">
      <c r="A706" s="32" t="s">
        <v>131</v>
      </c>
      <c r="B706" s="16" t="s">
        <v>130</v>
      </c>
      <c r="C706" s="17" t="s">
        <v>127</v>
      </c>
      <c r="D706" s="18">
        <v>50</v>
      </c>
      <c r="E706" s="19">
        <v>8869</v>
      </c>
      <c r="F706" s="18">
        <f>MMULT(D706,E706)</f>
        <v>443450</v>
      </c>
    </row>
    <row r="707" spans="1:7" x14ac:dyDescent="0.25">
      <c r="A707" s="32" t="s">
        <v>129</v>
      </c>
      <c r="B707" s="16" t="s">
        <v>128</v>
      </c>
      <c r="C707" s="17" t="s">
        <v>127</v>
      </c>
      <c r="D707" s="18">
        <v>22</v>
      </c>
      <c r="E707" s="19">
        <v>23500</v>
      </c>
      <c r="F707" s="18">
        <f>MMULT(D707,E707)</f>
        <v>517000</v>
      </c>
    </row>
    <row r="708" spans="1:7" ht="75" x14ac:dyDescent="0.25">
      <c r="A708" s="32" t="s">
        <v>126</v>
      </c>
      <c r="B708" s="16" t="s">
        <v>125</v>
      </c>
      <c r="C708" s="17" t="s">
        <v>124</v>
      </c>
      <c r="D708" s="18">
        <v>300</v>
      </c>
      <c r="E708" s="19">
        <v>125</v>
      </c>
      <c r="F708" s="18">
        <f>MMULT(D708,E708)</f>
        <v>37500</v>
      </c>
    </row>
    <row r="709" spans="1:7" x14ac:dyDescent="0.25">
      <c r="A709" s="33" t="s">
        <v>66</v>
      </c>
      <c r="B709" s="34" t="s">
        <v>123</v>
      </c>
      <c r="C709" s="17"/>
      <c r="D709" s="18"/>
      <c r="E709" s="19"/>
      <c r="F709" s="35">
        <f>SUM(F705:F708)</f>
        <v>997950</v>
      </c>
    </row>
    <row r="710" spans="1:7" s="31" customFormat="1" ht="15.75" x14ac:dyDescent="0.25">
      <c r="A710" s="25" t="s">
        <v>55</v>
      </c>
      <c r="B710" s="26" t="s">
        <v>56</v>
      </c>
      <c r="C710" s="27" t="s">
        <v>66</v>
      </c>
      <c r="D710" s="28" t="s">
        <v>66</v>
      </c>
      <c r="E710" s="29" t="s">
        <v>66</v>
      </c>
      <c r="F710" s="28" t="s">
        <v>66</v>
      </c>
      <c r="G710" s="30"/>
    </row>
    <row r="711" spans="1:7" ht="30" x14ac:dyDescent="0.25">
      <c r="A711" s="32" t="s">
        <v>122</v>
      </c>
      <c r="B711" s="16" t="s">
        <v>121</v>
      </c>
      <c r="C711" s="17"/>
      <c r="D711" s="18"/>
      <c r="E711" s="19"/>
      <c r="F711" s="18"/>
    </row>
    <row r="712" spans="1:7" ht="120" x14ac:dyDescent="0.25">
      <c r="A712" s="32" t="s">
        <v>120</v>
      </c>
      <c r="B712" s="16" t="s">
        <v>119</v>
      </c>
      <c r="C712" s="17" t="s">
        <v>108</v>
      </c>
      <c r="D712" s="18">
        <v>1</v>
      </c>
      <c r="E712" s="19">
        <v>28000</v>
      </c>
      <c r="F712" s="18">
        <f t="shared" ref="F712:F717" si="30">MMULT(D712,E712)</f>
        <v>28000</v>
      </c>
    </row>
    <row r="713" spans="1:7" ht="120" x14ac:dyDescent="0.25">
      <c r="A713" s="32" t="s">
        <v>118</v>
      </c>
      <c r="B713" s="16" t="s">
        <v>117</v>
      </c>
      <c r="C713" s="17" t="s">
        <v>108</v>
      </c>
      <c r="D713" s="18">
        <v>1</v>
      </c>
      <c r="E713" s="19">
        <v>82600</v>
      </c>
      <c r="F713" s="18">
        <f t="shared" si="30"/>
        <v>82600</v>
      </c>
    </row>
    <row r="714" spans="1:7" ht="120" x14ac:dyDescent="0.25">
      <c r="A714" s="32" t="s">
        <v>116</v>
      </c>
      <c r="B714" s="16" t="s">
        <v>115</v>
      </c>
      <c r="C714" s="17" t="s">
        <v>108</v>
      </c>
      <c r="D714" s="18">
        <v>1</v>
      </c>
      <c r="E714" s="19">
        <v>120750</v>
      </c>
      <c r="F714" s="18">
        <f t="shared" si="30"/>
        <v>120750</v>
      </c>
    </row>
    <row r="715" spans="1:7" ht="120" x14ac:dyDescent="0.25">
      <c r="A715" s="32" t="s">
        <v>114</v>
      </c>
      <c r="B715" s="16" t="s">
        <v>113</v>
      </c>
      <c r="C715" s="17" t="s">
        <v>108</v>
      </c>
      <c r="D715" s="18">
        <v>1</v>
      </c>
      <c r="E715" s="19">
        <v>13300</v>
      </c>
      <c r="F715" s="18">
        <f t="shared" si="30"/>
        <v>13300</v>
      </c>
    </row>
    <row r="716" spans="1:7" ht="135" x14ac:dyDescent="0.25">
      <c r="A716" s="32" t="s">
        <v>112</v>
      </c>
      <c r="B716" s="16" t="s">
        <v>111</v>
      </c>
      <c r="C716" s="17" t="s">
        <v>108</v>
      </c>
      <c r="D716" s="18">
        <v>1</v>
      </c>
      <c r="E716" s="19">
        <v>53200</v>
      </c>
      <c r="F716" s="18">
        <f t="shared" si="30"/>
        <v>53200</v>
      </c>
    </row>
    <row r="717" spans="1:7" ht="120" x14ac:dyDescent="0.25">
      <c r="A717" s="32" t="s">
        <v>110</v>
      </c>
      <c r="B717" s="16" t="s">
        <v>109</v>
      </c>
      <c r="C717" s="17" t="s">
        <v>108</v>
      </c>
      <c r="D717" s="18">
        <v>1</v>
      </c>
      <c r="E717" s="19">
        <v>91350</v>
      </c>
      <c r="F717" s="18">
        <f t="shared" si="30"/>
        <v>91350</v>
      </c>
    </row>
    <row r="718" spans="1:7" x14ac:dyDescent="0.25">
      <c r="A718" s="33" t="s">
        <v>66</v>
      </c>
      <c r="B718" s="34" t="s">
        <v>107</v>
      </c>
      <c r="C718" s="17"/>
      <c r="D718" s="18"/>
      <c r="E718" s="19"/>
      <c r="F718" s="35">
        <f>SUM(F711:F717)</f>
        <v>389200</v>
      </c>
    </row>
    <row r="719" spans="1:7" s="31" customFormat="1" ht="15.75" x14ac:dyDescent="0.25">
      <c r="A719" s="25" t="s">
        <v>57</v>
      </c>
      <c r="B719" s="26" t="s">
        <v>58</v>
      </c>
      <c r="C719" s="27" t="s">
        <v>66</v>
      </c>
      <c r="D719" s="28" t="s">
        <v>66</v>
      </c>
      <c r="E719" s="29" t="s">
        <v>66</v>
      </c>
      <c r="F719" s="28" t="s">
        <v>66</v>
      </c>
      <c r="G719" s="30"/>
    </row>
    <row r="720" spans="1:7" ht="60" x14ac:dyDescent="0.25">
      <c r="A720" s="32" t="s">
        <v>106</v>
      </c>
      <c r="B720" s="16" t="s">
        <v>105</v>
      </c>
      <c r="C720" s="17" t="s">
        <v>85</v>
      </c>
      <c r="D720" s="18">
        <v>1</v>
      </c>
      <c r="E720" s="19">
        <v>136857</v>
      </c>
      <c r="F720" s="18">
        <f>MMULT(D720,E720)</f>
        <v>136857</v>
      </c>
    </row>
    <row r="721" spans="1:7" x14ac:dyDescent="0.25">
      <c r="A721" s="32" t="s">
        <v>104</v>
      </c>
      <c r="B721" s="16" t="s">
        <v>103</v>
      </c>
      <c r="C721" s="17" t="s">
        <v>102</v>
      </c>
      <c r="D721" s="18">
        <v>1800</v>
      </c>
      <c r="E721" s="19">
        <v>500</v>
      </c>
      <c r="F721" s="18">
        <f>MMULT(D721,E721)</f>
        <v>900000</v>
      </c>
    </row>
    <row r="722" spans="1:7" x14ac:dyDescent="0.25">
      <c r="A722" s="33" t="s">
        <v>66</v>
      </c>
      <c r="B722" s="34" t="s">
        <v>101</v>
      </c>
      <c r="C722" s="17"/>
      <c r="D722" s="18"/>
      <c r="E722" s="19"/>
      <c r="F722" s="35">
        <f>SUM(F720:F721)</f>
        <v>1036857</v>
      </c>
    </row>
    <row r="723" spans="1:7" s="31" customFormat="1" ht="15.75" x14ac:dyDescent="0.25">
      <c r="A723" s="25" t="s">
        <v>59</v>
      </c>
      <c r="B723" s="26" t="s">
        <v>60</v>
      </c>
      <c r="C723" s="27" t="s">
        <v>66</v>
      </c>
      <c r="D723" s="28" t="s">
        <v>66</v>
      </c>
      <c r="E723" s="29" t="s">
        <v>66</v>
      </c>
      <c r="F723" s="28" t="s">
        <v>66</v>
      </c>
      <c r="G723" s="30"/>
    </row>
    <row r="724" spans="1:7" ht="60" x14ac:dyDescent="0.25">
      <c r="A724" s="32" t="s">
        <v>100</v>
      </c>
      <c r="B724" s="16" t="s">
        <v>99</v>
      </c>
      <c r="C724" s="17" t="s">
        <v>85</v>
      </c>
      <c r="D724" s="18">
        <v>1</v>
      </c>
      <c r="E724" s="19">
        <v>4450000</v>
      </c>
      <c r="F724" s="18">
        <f>MMULT(D724,E724)</f>
        <v>4450000</v>
      </c>
    </row>
    <row r="725" spans="1:7" x14ac:dyDescent="0.25">
      <c r="A725" s="33" t="s">
        <v>66</v>
      </c>
      <c r="B725" s="34" t="s">
        <v>98</v>
      </c>
      <c r="C725" s="17"/>
      <c r="D725" s="18"/>
      <c r="E725" s="19"/>
      <c r="F725" s="35">
        <f>SUM(F724:F724)</f>
        <v>4450000</v>
      </c>
    </row>
    <row r="726" spans="1:7" s="31" customFormat="1" ht="15.75" x14ac:dyDescent="0.25">
      <c r="A726" s="25" t="s">
        <v>61</v>
      </c>
      <c r="B726" s="26" t="s">
        <v>62</v>
      </c>
      <c r="C726" s="27" t="s">
        <v>66</v>
      </c>
      <c r="D726" s="28" t="s">
        <v>66</v>
      </c>
      <c r="E726" s="29" t="s">
        <v>66</v>
      </c>
      <c r="F726" s="28" t="s">
        <v>66</v>
      </c>
      <c r="G726" s="30"/>
    </row>
    <row r="727" spans="1:7" x14ac:dyDescent="0.25">
      <c r="A727" s="32" t="s">
        <v>97</v>
      </c>
      <c r="B727" s="16" t="s">
        <v>96</v>
      </c>
      <c r="C727" s="17"/>
      <c r="D727" s="18"/>
      <c r="E727" s="19"/>
      <c r="F727" s="18"/>
    </row>
    <row r="728" spans="1:7" ht="30" x14ac:dyDescent="0.25">
      <c r="A728" s="32" t="s">
        <v>95</v>
      </c>
      <c r="B728" s="16" t="s">
        <v>94</v>
      </c>
      <c r="C728" s="17" t="s">
        <v>82</v>
      </c>
      <c r="D728" s="18">
        <v>520</v>
      </c>
      <c r="E728" s="19">
        <v>1300</v>
      </c>
      <c r="F728" s="18">
        <f t="shared" ref="F728:F733" si="31">MMULT(D728,E728)</f>
        <v>676000</v>
      </c>
    </row>
    <row r="729" spans="1:7" ht="45" x14ac:dyDescent="0.25">
      <c r="A729" s="32" t="s">
        <v>93</v>
      </c>
      <c r="B729" s="16" t="s">
        <v>92</v>
      </c>
      <c r="C729" s="17" t="s">
        <v>85</v>
      </c>
      <c r="D729" s="18">
        <v>1</v>
      </c>
      <c r="E729" s="19">
        <v>273024</v>
      </c>
      <c r="F729" s="18">
        <f t="shared" si="31"/>
        <v>273024</v>
      </c>
    </row>
    <row r="730" spans="1:7" ht="30" x14ac:dyDescent="0.25">
      <c r="A730" s="32" t="s">
        <v>91</v>
      </c>
      <c r="B730" s="16" t="s">
        <v>90</v>
      </c>
      <c r="C730" s="17" t="s">
        <v>85</v>
      </c>
      <c r="D730" s="18">
        <v>1</v>
      </c>
      <c r="E730" s="19">
        <v>100000</v>
      </c>
      <c r="F730" s="18">
        <f t="shared" si="31"/>
        <v>100000</v>
      </c>
    </row>
    <row r="731" spans="1:7" ht="60" x14ac:dyDescent="0.25">
      <c r="A731" s="32" t="s">
        <v>89</v>
      </c>
      <c r="B731" s="16" t="s">
        <v>88</v>
      </c>
      <c r="C731" s="17" t="s">
        <v>85</v>
      </c>
      <c r="D731" s="18">
        <v>1</v>
      </c>
      <c r="E731" s="19">
        <v>888358.8</v>
      </c>
      <c r="F731" s="18">
        <f t="shared" si="31"/>
        <v>888358.8</v>
      </c>
    </row>
    <row r="732" spans="1:7" x14ac:dyDescent="0.25">
      <c r="A732" s="32" t="s">
        <v>87</v>
      </c>
      <c r="B732" s="16" t="s">
        <v>86</v>
      </c>
      <c r="C732" s="17" t="s">
        <v>85</v>
      </c>
      <c r="D732" s="18">
        <v>44</v>
      </c>
      <c r="E732" s="19">
        <v>12425</v>
      </c>
      <c r="F732" s="18">
        <f t="shared" si="31"/>
        <v>546700</v>
      </c>
    </row>
    <row r="733" spans="1:7" ht="45" x14ac:dyDescent="0.25">
      <c r="A733" s="32" t="s">
        <v>84</v>
      </c>
      <c r="B733" s="16" t="s">
        <v>83</v>
      </c>
      <c r="C733" s="17" t="s">
        <v>82</v>
      </c>
      <c r="D733" s="18">
        <v>10</v>
      </c>
      <c r="E733" s="19">
        <v>1800</v>
      </c>
      <c r="F733" s="18">
        <f t="shared" si="31"/>
        <v>18000</v>
      </c>
    </row>
    <row r="734" spans="1:7" x14ac:dyDescent="0.25">
      <c r="A734" s="33" t="s">
        <v>66</v>
      </c>
      <c r="B734" s="34" t="s">
        <v>81</v>
      </c>
      <c r="C734" s="17"/>
      <c r="D734" s="18"/>
      <c r="E734" s="19"/>
      <c r="F734" s="35">
        <f>SUM(F727:F733)</f>
        <v>2502082.7999999998</v>
      </c>
    </row>
    <row r="735" spans="1:7" s="31" customFormat="1" ht="15.75" x14ac:dyDescent="0.25">
      <c r="A735" s="25" t="s">
        <v>63</v>
      </c>
      <c r="B735" s="26" t="s">
        <v>64</v>
      </c>
      <c r="C735" s="27" t="s">
        <v>66</v>
      </c>
      <c r="D735" s="28" t="s">
        <v>66</v>
      </c>
      <c r="E735" s="29" t="s">
        <v>66</v>
      </c>
      <c r="F735" s="28" t="s">
        <v>66</v>
      </c>
      <c r="G735" s="30"/>
    </row>
    <row r="736" spans="1:7" x14ac:dyDescent="0.25">
      <c r="A736" s="32" t="s">
        <v>80</v>
      </c>
      <c r="B736" s="16" t="s">
        <v>79</v>
      </c>
      <c r="C736" s="17" t="s">
        <v>74</v>
      </c>
      <c r="D736" s="18">
        <v>27.8</v>
      </c>
      <c r="E736" s="19">
        <v>360595.38</v>
      </c>
      <c r="F736" s="18">
        <f>MMULT(D736,E736)</f>
        <v>10024551.564000001</v>
      </c>
    </row>
    <row r="737" spans="1:6" x14ac:dyDescent="0.25">
      <c r="A737" s="32" t="s">
        <v>78</v>
      </c>
      <c r="B737" s="16" t="s">
        <v>77</v>
      </c>
      <c r="C737" s="17" t="s">
        <v>74</v>
      </c>
      <c r="D737" s="18">
        <v>28.3</v>
      </c>
      <c r="E737" s="19">
        <v>481210.55</v>
      </c>
      <c r="F737" s="18">
        <f>MMULT(D737,E737)</f>
        <v>13618258.564999999</v>
      </c>
    </row>
    <row r="738" spans="1:6" x14ac:dyDescent="0.25">
      <c r="A738" s="32" t="s">
        <v>76</v>
      </c>
      <c r="B738" s="16" t="s">
        <v>75</v>
      </c>
      <c r="C738" s="17" t="s">
        <v>74</v>
      </c>
      <c r="D738" s="18">
        <v>28.5</v>
      </c>
      <c r="E738" s="19">
        <v>245553.4</v>
      </c>
      <c r="F738" s="18">
        <f>MMULT(D738,E738)</f>
        <v>6998271.8999999994</v>
      </c>
    </row>
    <row r="739" spans="1:6" x14ac:dyDescent="0.25">
      <c r="A739" s="33" t="s">
        <v>66</v>
      </c>
      <c r="B739" s="34" t="s">
        <v>73</v>
      </c>
      <c r="C739" s="17"/>
      <c r="D739" s="18"/>
      <c r="E739" s="19"/>
      <c r="F739" s="35">
        <f>SUM(F736:F738)</f>
        <v>30641082.028999999</v>
      </c>
    </row>
    <row r="740" spans="1:6" x14ac:dyDescent="0.25">
      <c r="A740" s="33" t="s">
        <v>66</v>
      </c>
      <c r="B740" s="34" t="s">
        <v>72</v>
      </c>
      <c r="C740" s="17"/>
      <c r="D740" s="18"/>
      <c r="E740" s="19"/>
      <c r="F740" s="35">
        <f>SUM(F699,F703,F709,F718,F722,F725,F734,F739)</f>
        <v>43948529.328999996</v>
      </c>
    </row>
    <row r="741" spans="1:6" x14ac:dyDescent="0.25">
      <c r="A741" s="33" t="s">
        <v>66</v>
      </c>
      <c r="B741" s="34" t="s">
        <v>71</v>
      </c>
      <c r="C741" s="17"/>
      <c r="D741" s="18"/>
      <c r="E741" s="19"/>
      <c r="F741" s="35">
        <f>SUM(F17,F40,F49,F225,F231,F243,F260,F267,F307,F328,F354,F361,F372,F467,F664,F670,F675,F688,F740)</f>
        <v>191186726.67899999</v>
      </c>
    </row>
    <row r="742" spans="1:6" x14ac:dyDescent="0.25">
      <c r="A742" s="15"/>
      <c r="B742" s="16"/>
      <c r="C742" s="17"/>
      <c r="D742" s="18"/>
      <c r="E742" s="19"/>
      <c r="F742" s="18"/>
    </row>
    <row r="743" spans="1:6" x14ac:dyDescent="0.25">
      <c r="A743" s="15"/>
      <c r="B743" s="16" t="s">
        <v>70</v>
      </c>
      <c r="C743" s="17"/>
      <c r="D743" s="18"/>
      <c r="E743" s="19"/>
      <c r="F743" s="18"/>
    </row>
    <row r="744" spans="1:6" x14ac:dyDescent="0.25">
      <c r="A744" s="15"/>
      <c r="B744" s="16"/>
      <c r="C744" s="17"/>
      <c r="D744" s="18"/>
      <c r="E744" s="19"/>
      <c r="F744" s="18"/>
    </row>
    <row r="745" spans="1:6" x14ac:dyDescent="0.25">
      <c r="A745" s="15" t="s">
        <v>66</v>
      </c>
      <c r="B745" s="16" t="s">
        <v>69</v>
      </c>
      <c r="C745" s="17"/>
      <c r="D745" s="18"/>
      <c r="E745" s="19"/>
      <c r="F745" s="18">
        <f>F741</f>
        <v>191186726.67899999</v>
      </c>
    </row>
    <row r="746" spans="1:6" x14ac:dyDescent="0.25">
      <c r="A746" s="33" t="s">
        <v>66</v>
      </c>
      <c r="B746" s="34" t="s">
        <v>68</v>
      </c>
      <c r="C746" s="17"/>
      <c r="D746" s="18"/>
      <c r="E746" s="19"/>
      <c r="F746" s="35">
        <f>SUM(F745:F745)</f>
        <v>191186726.67899999</v>
      </c>
    </row>
    <row r="747" spans="1:6" x14ac:dyDescent="0.25">
      <c r="A747" s="33" t="s">
        <v>66</v>
      </c>
      <c r="B747" s="34" t="s">
        <v>67</v>
      </c>
      <c r="C747" s="17"/>
      <c r="D747" s="18"/>
      <c r="E747" s="19"/>
      <c r="F747" s="35">
        <f>(F746 * (1 / 100 * 18))</f>
        <v>34413610.802219994</v>
      </c>
    </row>
    <row r="748" spans="1:6" x14ac:dyDescent="0.25">
      <c r="A748" s="37" t="s">
        <v>66</v>
      </c>
      <c r="B748" s="38" t="s">
        <v>65</v>
      </c>
      <c r="C748" s="39"/>
      <c r="D748" s="40"/>
      <c r="E748" s="41"/>
      <c r="F748" s="42">
        <f>F746 + F747</f>
        <v>225600337.48121998</v>
      </c>
    </row>
  </sheetData>
  <sheetProtection algorithmName="SHA-512" hashValue="GTw0+I83gakX1t/Kim+qIKVV/VzcuEI5FUCj8Y2qUu+tVcdBwz4Yz+wDTroR8G5B+48t2Vvp+pwYATjgaxJPqQ==" saltValue="64Q2MKc52AM/unhz2PQDN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נתיבי איילון - סוג תוכן ניהול מסמכים" ma:contentTypeID="0x010100C569C36E1FE0094CA1DE38A52B09FA4E00C7EFAA9A2CAF9344BEC40C4249226CDF" ma:contentTypeVersion="47" ma:contentTypeDescription="" ma:contentTypeScope="" ma:versionID="05249b0e12641667b96feae40ace4863">
  <xsd:schema xmlns:xsd="http://www.w3.org/2001/XMLSchema" xmlns:xs="http://www.w3.org/2001/XMLSchema" xmlns:p="http://schemas.microsoft.com/office/2006/metadata/properties" xmlns:ns1="http://schemas.microsoft.com/sharepoint/v3" xmlns:ns2="c73d6282-3256-4cfc-a05b-12f42521a40c" xmlns:ns3="9343d3c4-2c08-4fb0-bb2e-369ae2ce73f3" targetNamespace="http://schemas.microsoft.com/office/2006/metadata/properties" ma:root="true" ma:fieldsID="d9b35274dabbff57b266397c332eba97" ns1:_="" ns2:_="" ns3:_="">
    <xsd:import namespace="http://schemas.microsoft.com/sharepoint/v3"/>
    <xsd:import namespace="c73d6282-3256-4cfc-a05b-12f42521a40c"/>
    <xsd:import namespace="9343d3c4-2c08-4fb0-bb2e-369ae2ce73f3"/>
    <xsd:element name="properties">
      <xsd:complexType>
        <xsd:sequence>
          <xsd:element name="documentManagement">
            <xsd:complexType>
              <xsd:all>
                <xsd:element ref="ns1:_dlc_Exempt" minOccurs="0"/>
                <xsd:element ref="ns2:_dlc_BarcodeValue" minOccurs="0"/>
                <xsd:element ref="ns2:_dlc_BarcodeImage" minOccurs="0"/>
                <xsd:element ref="ns2:_dlc_BarcodePreview" minOccurs="0"/>
                <xsd:element ref="ns2:trustech_documenttype" minOccurs="0"/>
                <xsd:element ref="ns2:trustech_DocumentStatu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פטור ממדיניות"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3d6282-3256-4cfc-a05b-12f42521a40c" elementFormDefault="qualified">
    <xsd:import namespace="http://schemas.microsoft.com/office/2006/documentManagement/types"/>
    <xsd:import namespace="http://schemas.microsoft.com/office/infopath/2007/PartnerControls"/>
    <xsd:element name="_dlc_BarcodeValue" ma:index="9" nillable="true" ma:displayName="ערך ברקוד" ma:description="ערך הברקוד אשר הוקצה לפריט זה." ma:internalName="_dlc_BarcodeValue" ma:readOnly="true">
      <xsd:simpleType>
        <xsd:restriction base="dms:Text"/>
      </xsd:simpleType>
    </xsd:element>
    <xsd:element name="_dlc_BarcodeImage" ma:index="10" nillable="true" ma:displayName="תמונת ברקוד" ma:description="" ma:hidden="true" ma:internalName="_dlc_BarcodeImage" ma:readOnly="false">
      <xsd:simpleType>
        <xsd:restriction base="dms:Note"/>
      </xsd:simpleType>
    </xsd:element>
    <xsd:element name="_dlc_BarcodePreview" ma:index="11" nillable="true" ma:displayName="ברקוד" ma:description="הברקוד אשר הוקצה לפריט זה."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rustech_documenttype" ma:index="12" nillable="true" ma:displayName="סוג המסמך" ma:format="Dropdown" ma:internalName="trustech_documenttype">
      <xsd:simpleType>
        <xsd:restriction base="dms:Choice">
          <xsd:enumeration value="נוהל"/>
          <xsd:enumeration value="הנחיה"/>
          <xsd:enumeration value="טופס"/>
          <xsd:enumeration value="דוח"/>
          <xsd:enumeration value="פרוטוקול"/>
          <xsd:enumeration value="מצגת"/>
        </xsd:restriction>
      </xsd:simpleType>
    </xsd:element>
    <xsd:element name="trustech_DocumentStatus" ma:index="13" nillable="true" ma:displayName="סטטוס המסמך" ma:default="טיוטה" ma:format="Dropdown" ma:internalName="trustech_DocumentStatus">
      <xsd:simpleType>
        <xsd:restriction base="dms:Choice">
          <xsd:enumeration value="טיוטה"/>
          <xsd:enumeration value="בסבב אישורים"/>
          <xsd:enumeration value="מאושר"/>
          <xsd:enumeration value="ארכיון"/>
          <xsd:enumeration value="מסמך סופי"/>
        </xsd:restriction>
      </xsd:simpleType>
    </xsd:element>
  </xsd:schema>
  <xsd:schema xmlns:xsd="http://www.w3.org/2001/XMLSchema" xmlns:xs="http://www.w3.org/2001/XMLSchema" xmlns:dms="http://schemas.microsoft.com/office/2006/documentManagement/types" xmlns:pc="http://schemas.microsoft.com/office/infopath/2007/PartnerControls" targetNamespace="9343d3c4-2c08-4fb0-bb2e-369ae2ce73f3" elementFormDefault="qualified">
    <xsd:import namespace="http://schemas.microsoft.com/office/2006/documentManagement/types"/>
    <xsd:import namespace="http://schemas.microsoft.com/office/infopath/2007/PartnerControls"/>
    <xsd:element name="_dlc_DocId" ma:index="14" nillable="true" ma:displayName="ערך של מזהה מסמך" ma:description="הערך של מזהה המסמך שהוקצה לפריט זה." ma:indexed="true" ma:internalName="_dlc_DocId" ma:readOnly="true">
      <xsd:simpleType>
        <xsd:restriction base="dms:Text"/>
      </xsd:simpleType>
    </xsd:element>
    <xsd:element name="_dlc_DocIdUrl" ma:index="15"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מזהה תמידי" ma:description="השאר מזהה בעת הוספה."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olicyDirtyBag xmlns="microsoft.office.server.policy.changes">
  <Microsoft.Office.RecordsManagement.PolicyFeatures.PolicyAudit op="Change"/>
  <Microsoft.Office.RecordsManagement.PolicyFeatures.Barcode op="Delete"/>
</PolicyDirtyBag>
</file>

<file path=customXml/item3.xml><?xml version="1.0" encoding="utf-8"?>
<?mso-contentType ?>
<p:Policy xmlns:p="office.server.policy" id="" local="true">
  <p:Name>נתיבי איילון - סוג תוכן ניהול מסמכים</p:Name>
  <p:Description/>
  <p:Statement/>
  <p:PolicyItems>
    <p:PolicyItem featureId="Microsoft.Office.RecordsManagement.PolicyFeatures.PolicyAudit" staticId="0x010100C569C36E1FE0094CA1DE38A52B09FA4E|1757814118" UniqueId="c2a0e733-ab66-477f-96c7-56b4addb8947">
      <p:Name>ביקורת</p:Name>
      <p:Description>ביצוע ביקורת על פעולות משתמש במסמכים ובפריטי רשימות ורישומן ביומן הביקורת.</p:Description>
      <p:CustomData>
        <Audit>
          <Update/>
          <CheckInOut/>
          <MoveCopy/>
          <DeleteRestore/>
        </Audit>
      </p:CustomData>
    </p:PolicyItem>
  </p:PolicyItems>
</p:Policy>
</file>

<file path=customXml/item4.xml><?xml version="1.0" encoding="utf-8"?>
<?mso-contentType ?>
<SharedContentType xmlns="Microsoft.SharePoint.Taxonomy.ContentTypeSync" SourceId="a15fe29a-6a85-42e7-8522-5a619814cd13" ContentTypeId="0x0101" PreviousValue="false"/>
</file>

<file path=customXml/item5.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p:properties xmlns:p="http://schemas.microsoft.com/office/2006/metadata/properties" xmlns:xsi="http://www.w3.org/2001/XMLSchema-instance" xmlns:pc="http://schemas.microsoft.com/office/infopath/2007/PartnerControls">
  <documentManagement>
    <trustech_DocumentStatus xmlns="c73d6282-3256-4cfc-a05b-12f42521a40c">טיוטה</trustech_DocumentStatus>
    <trustech_documenttype xmlns="c73d6282-3256-4cfc-a05b-12f42521a40c" xsi:nil="true"/>
    <_dlc_BarcodeImage xmlns="c73d6282-3256-4cfc-a05b-12f42521a40c" xsi:nil="true"/>
    <_dlc_DocId xmlns="9343d3c4-2c08-4fb0-bb2e-369ae2ce73f3">HQ00-2003002162-55035</_dlc_DocId>
    <_dlc_DocIdUrl xmlns="9343d3c4-2c08-4fb0-bb2e-369ae2ce73f3">
      <Url>https://ayalonhw.sharepoint.com/sites/EngineeringHeadquartersDivision/_layouts/15/DocIdRedir.aspx?ID=HQ00-2003002162-55035</Url>
      <Description>HQ00-2003002162-55035</Description>
    </_dlc_DocIdUrl>
  </documentManagement>
</p:properties>
</file>

<file path=customXml/itemProps1.xml><?xml version="1.0" encoding="utf-8"?>
<ds:datastoreItem xmlns:ds="http://schemas.openxmlformats.org/officeDocument/2006/customXml" ds:itemID="{1FBE5E11-CFFB-42EE-AC67-BBCC4B2CB0ED}"/>
</file>

<file path=customXml/itemProps2.xml><?xml version="1.0" encoding="utf-8"?>
<ds:datastoreItem xmlns:ds="http://schemas.openxmlformats.org/officeDocument/2006/customXml" ds:itemID="{A9502099-EB7A-458D-A3B2-4981D77A480E}"/>
</file>

<file path=customXml/itemProps3.xml><?xml version="1.0" encoding="utf-8"?>
<ds:datastoreItem xmlns:ds="http://schemas.openxmlformats.org/officeDocument/2006/customXml" ds:itemID="{7A8532C6-63F9-402C-AC14-93C1B9FB2512}"/>
</file>

<file path=customXml/itemProps4.xml><?xml version="1.0" encoding="utf-8"?>
<ds:datastoreItem xmlns:ds="http://schemas.openxmlformats.org/officeDocument/2006/customXml" ds:itemID="{B6740951-67B6-4F45-A2C4-F1A09B6E9232}"/>
</file>

<file path=customXml/itemProps5.xml><?xml version="1.0" encoding="utf-8"?>
<ds:datastoreItem xmlns:ds="http://schemas.openxmlformats.org/officeDocument/2006/customXml" ds:itemID="{10D21E45-06A6-45EC-A775-5DDCE0B15F95}"/>
</file>

<file path=customXml/itemProps6.xml><?xml version="1.0" encoding="utf-8"?>
<ds:datastoreItem xmlns:ds="http://schemas.openxmlformats.org/officeDocument/2006/customXml" ds:itemID="{84C5D424-858B-4326-8609-1A1A2F6F4373}"/>
</file>

<file path=customXml/itemProps7.xml><?xml version="1.0" encoding="utf-8"?>
<ds:datastoreItem xmlns:ds="http://schemas.openxmlformats.org/officeDocument/2006/customXml" ds:itemID="{F710E748-56AC-44E0-8932-BC3C859AA0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מקטע 2</vt:lpstr>
      <vt:lpstr>קו_חום_מערבי_מקטע_2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 Baruch</dc:creator>
  <cp:keywords/>
  <dc:description>חטיבת מטה</dc:description>
  <cp:lastModifiedBy>Or Baruch</cp:lastModifiedBy>
  <cp:revision/>
  <dcterms:created xsi:type="dcterms:W3CDTF">2025-05-25T13:47:10Z</dcterms:created>
  <dcterms:modified xsi:type="dcterms:W3CDTF">2026-04-12T14:53:18Z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0x010100C569C36E1FE0094CA1DE38A52B09FA4E00C7EFAA9A2CAF9344BEC40C4249226CDF</vt:lpwstr>
  </property>
  <property fmtid="{D5CDD505-2E9C-101B-9397-08002B2CF9AE}" pid="3" name="DMS_WORKBOOK_UID">
    <vt:lpwstr>d9df25ff10a54145982466b05ea8821f</vt:lpwstr>
  </property>
  <property fmtid="{D5CDD505-2E9C-101B-9397-08002B2CF9AE}" pid="4" name="doc_id">
    <vt:lpwstr>55531_NTA</vt:lpwstr>
  </property>
  <property fmtid="{D5CDD505-2E9C-101B-9397-08002B2CF9AE}" pid="5" name="_dlc_DocIdItemGuid">
    <vt:lpwstr>74aaaa24-2787-4ce8-90d8-6d524932f65b</vt:lpwstr>
  </property>
  <property fmtid="{D5CDD505-2E9C-101B-9397-08002B2CF9AE}" pid="6" name="TaxKeyword">
    <vt:lpwstr/>
  </property>
  <property fmtid="{D5CDD505-2E9C-101B-9397-08002B2CF9AE}" pid="7" name="MediaServiceImageTags">
    <vt:lpwstr/>
  </property>
  <property fmtid="{D5CDD505-2E9C-101B-9397-08002B2CF9AE}" pid="8" name="lcf76f155ced4ddcb4097134ff3c332f">
    <vt:lpwstr/>
  </property>
  <property fmtid="{D5CDD505-2E9C-101B-9397-08002B2CF9AE}" pid="9" name="TaxCatchAll">
    <vt:lpwstr/>
  </property>
</Properties>
</file>